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Ремонт" sheetId="1" r:id="rId1"/>
    <sheet name="Содержание" sheetId="2" r:id="rId2"/>
  </sheets>
  <calcPr calcId="125725" iterateDelta="1E-4"/>
</workbook>
</file>

<file path=xl/calcChain.xml><?xml version="1.0" encoding="utf-8"?>
<calcChain xmlns="http://schemas.openxmlformats.org/spreadsheetml/2006/main">
  <c r="H31" i="2"/>
  <c r="H23" i="1" l="1"/>
  <c r="C31" i="2"/>
  <c r="B31"/>
  <c r="H28"/>
  <c r="H27"/>
  <c r="B23" i="1"/>
  <c r="H30" i="2" l="1"/>
  <c r="C18" i="1"/>
  <c r="C23" s="1"/>
  <c r="H24" i="2"/>
  <c r="H23"/>
  <c r="H26" l="1"/>
  <c r="H8"/>
  <c r="H19"/>
  <c r="H18"/>
  <c r="H22" s="1"/>
  <c r="H16" l="1"/>
  <c r="H12"/>
  <c r="H15"/>
  <c r="H11"/>
  <c r="H7"/>
  <c r="H10" s="1"/>
  <c r="H17" l="1"/>
  <c r="H14"/>
  <c r="D7"/>
  <c r="D11" s="1"/>
  <c r="D15" s="1"/>
  <c r="D18" s="1"/>
  <c r="D23" s="1"/>
  <c r="D17" i="1"/>
  <c r="D18" s="1"/>
  <c r="D19" s="1"/>
  <c r="D20" s="1"/>
  <c r="D21" s="1"/>
  <c r="D22" s="1"/>
  <c r="H33" i="2" l="1"/>
  <c r="D31"/>
  <c r="H34" s="1"/>
  <c r="D23" i="1"/>
  <c r="H25"/>
  <c r="H38" i="2" l="1"/>
  <c r="H26" i="1"/>
</calcChain>
</file>

<file path=xl/sharedStrings.xml><?xml version="1.0" encoding="utf-8"?>
<sst xmlns="http://schemas.openxmlformats.org/spreadsheetml/2006/main" count="83" uniqueCount="46">
  <si>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</si>
  <si>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</si>
  <si>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</si>
  <si>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</si>
  <si>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</si>
  <si>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</si>
  <si>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</si>
  <si>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Итого: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</si>
  <si>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</si>
  <si>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</si>
  <si>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</si>
  <si>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</si>
  <si>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</si>
  <si>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</si>
  <si>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</si>
  <si>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</si>
  <si>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</si>
  <si>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</si>
  <si>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</si>
  <si>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</si>
  <si>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Июль, 2017г.</t>
  </si>
  <si>
    <t>Август, 2017г.</t>
  </si>
  <si>
    <t>Сальдо на 01.06.2017</t>
  </si>
  <si>
    <t>Сентябрь , 2017г.</t>
  </si>
  <si>
    <t>Сальдо на 01.07.2017</t>
  </si>
  <si>
    <t>Август 2017г.</t>
  </si>
  <si>
    <t>Сентябрь 2017г.</t>
  </si>
  <si>
    <t>Покос  травы</t>
  </si>
  <si>
    <t>ул. Попова,  6/1</t>
  </si>
  <si>
    <r>
      <t>Абонентская плата за аварийное обслуживание                                     (S 1 794,00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м2×2,5 руб/м2) </t>
    </r>
  </si>
  <si>
    <t xml:space="preserve">Абонентская плата за аварийное обслуживание                                     (S 1 794,00 ×2,5 руб/м2) </t>
  </si>
  <si>
    <t xml:space="preserve"> фасад</t>
  </si>
  <si>
    <t xml:space="preserve">Октябрь, 2017г. </t>
  </si>
  <si>
    <t>Октябрь,2017г.</t>
  </si>
  <si>
    <t>Ремонт автомата 25А</t>
  </si>
  <si>
    <t>Установка лампочек</t>
  </si>
  <si>
    <t>Ноябрь, 2017г.</t>
  </si>
  <si>
    <t>Декабрь, 2017г.</t>
  </si>
  <si>
    <t xml:space="preserve">Декабрь, 2017г. </t>
  </si>
  <si>
    <t>Ремонт кровли 1 подъезд</t>
  </si>
  <si>
    <t>Ед.измерения</t>
  </si>
  <si>
    <t>Кол-во</t>
  </si>
  <si>
    <t>мес</t>
  </si>
  <si>
    <t>м2</t>
  </si>
  <si>
    <t xml:space="preserve">    за период с 01.07.2017г. по 31.12.2017г. 
</t>
  </si>
  <si>
    <t>шт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</si>
</sst>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textRotation="255" wrapText="1"/>
    </xf>
    <xf numFmtId="3" fontId="6" fillId="0" borderId="9" xfId="1" applyNumberFormat="1" applyFont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3" fontId="19" fillId="5" borderId="5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 wrapText="1"/>
    </xf>
    <xf numFmtId="0" fontId="11" fillId="0" borderId="16" xfId="0" applyNumberFormat="1" applyFont="1" applyBorder="1" applyAlignment="1">
      <alignment horizontal="left" vertical="center" wrapText="1"/>
    </xf>
    <xf numFmtId="0" fontId="11" fillId="0" borderId="12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 wrapText="1"/>
    </xf>
    <xf numFmtId="3" fontId="16" fillId="0" borderId="17" xfId="1" applyNumberFormat="1" applyFont="1" applyBorder="1" applyAlignment="1">
      <alignment horizontal="center" vertical="center" wrapText="1"/>
    </xf>
    <xf numFmtId="3" fontId="16" fillId="4" borderId="18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16" fillId="4" borderId="19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3" fontId="6" fillId="6" borderId="19" xfId="0" applyNumberFormat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7" xfId="0" applyFont="1" applyBorder="1" applyAlignment="1">
      <alignment horizontal="center" vertical="center" textRotation="90" shrinkToFit="1"/>
    </xf>
    <xf numFmtId="0" fontId="18" fillId="0" borderId="8" xfId="0" applyFont="1" applyBorder="1" applyAlignment="1">
      <alignment horizontal="center" vertical="center" textRotation="90" shrinkToFit="1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shrinkToFi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7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7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6/1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Попова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01.07.2017г. по 31.12.2017г.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7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14" workbookViewId="0">
      <selection activeCell="C17" sqref="C17:C22"/>
    </sheetView>
  </sheetViews>
  <sheetFormatPr defaultRowHeight="15" customHeight="1"/>
  <cols>
    <col min="1" max="1" width="11" style="1" customWidth="1"/>
    <col min="2" max="2" width="10.28515625" style="2" customWidth="1"/>
    <col min="3" max="4" width="11" style="3" customWidth="1"/>
    <col min="5" max="5" width="33.85546875" style="3" customWidth="1"/>
    <col min="6" max="6" width="8" style="3" customWidth="1"/>
    <col min="7" max="7" width="7.5703125" style="3" customWidth="1"/>
    <col min="8" max="8" width="12.42578125" style="3" customWidth="1"/>
    <col min="9" max="16384" width="9.140625" style="3"/>
  </cols>
  <sheetData>
    <row r="1" spans="1:11" ht="15" customHeight="1">
      <c r="A1" s="4"/>
      <c r="B1" s="5"/>
      <c r="C1" s="6"/>
      <c r="D1" s="6"/>
      <c r="E1" s="6"/>
      <c r="F1" s="6"/>
      <c r="G1" s="6"/>
      <c r="H1" s="6"/>
    </row>
    <row r="4" spans="1:11" ht="15" hidden="1" customHeight="1"/>
    <row r="5" spans="1:11" ht="15" hidden="1" customHeight="1"/>
    <row r="6" spans="1:11" ht="23.25" hidden="1" customHeight="1">
      <c r="A6" s="7"/>
      <c r="B6" s="8"/>
      <c r="C6" s="9"/>
      <c r="D6" s="9"/>
      <c r="E6" s="9"/>
      <c r="F6" s="9"/>
      <c r="G6" s="9"/>
      <c r="H6" s="9"/>
    </row>
    <row r="7" spans="1:11" ht="15" hidden="1" customHeight="1"/>
    <row r="8" spans="1:11" ht="15" customHeight="1">
      <c r="A8" s="10"/>
      <c r="B8" s="11"/>
      <c r="C8" s="12"/>
      <c r="D8" s="12"/>
      <c r="E8" s="12"/>
      <c r="F8" s="12"/>
      <c r="G8" s="12"/>
      <c r="H8" s="12"/>
    </row>
    <row r="9" spans="1:11" ht="15" customHeight="1">
      <c r="A9" s="10"/>
      <c r="B9" s="11"/>
      <c r="C9" s="12"/>
      <c r="D9" s="12"/>
      <c r="E9" s="12"/>
      <c r="F9" s="12"/>
      <c r="G9" s="12"/>
      <c r="H9" s="12"/>
    </row>
    <row r="13" spans="1:11" ht="36" customHeight="1"/>
    <row r="14" spans="1:11" ht="15" customHeight="1">
      <c r="A14" s="76" t="s">
        <v>0</v>
      </c>
      <c r="B14" s="78" t="s">
        <v>1</v>
      </c>
      <c r="C14" s="78" t="s">
        <v>2</v>
      </c>
      <c r="D14" s="78" t="s">
        <v>3</v>
      </c>
      <c r="E14" s="76" t="s">
        <v>4</v>
      </c>
      <c r="F14" s="76"/>
      <c r="G14" s="76"/>
      <c r="H14" s="76"/>
      <c r="I14" s="14"/>
      <c r="K14" s="1"/>
    </row>
    <row r="15" spans="1:11" s="1" customFormat="1" ht="28.5" customHeight="1">
      <c r="A15" s="76"/>
      <c r="B15" s="78"/>
      <c r="C15" s="78"/>
      <c r="D15" s="78"/>
      <c r="E15" s="13" t="s">
        <v>5</v>
      </c>
      <c r="F15" s="31" t="s">
        <v>40</v>
      </c>
      <c r="G15" s="31" t="s">
        <v>41</v>
      </c>
      <c r="H15" s="13" t="s">
        <v>6</v>
      </c>
      <c r="I15" s="15"/>
      <c r="J15" s="15"/>
    </row>
    <row r="16" spans="1:11" s="1" customFormat="1" ht="28.5" customHeight="1">
      <c r="A16" s="35" t="s">
        <v>24</v>
      </c>
      <c r="B16" s="43"/>
      <c r="C16" s="43">
        <v>0</v>
      </c>
      <c r="D16" s="43">
        <v>0</v>
      </c>
      <c r="E16" s="43"/>
      <c r="F16" s="43"/>
      <c r="G16" s="43"/>
      <c r="H16" s="43"/>
      <c r="I16" s="15"/>
      <c r="J16" s="15"/>
    </row>
    <row r="17" spans="1:8" ht="31.15" customHeight="1">
      <c r="A17" s="16" t="s">
        <v>20</v>
      </c>
      <c r="B17" s="42">
        <v>8252.4</v>
      </c>
      <c r="C17" s="42">
        <v>1093.42</v>
      </c>
      <c r="D17" s="42">
        <f>B17-C17</f>
        <v>7158.98</v>
      </c>
      <c r="E17" s="44"/>
      <c r="F17" s="44"/>
      <c r="G17" s="44"/>
      <c r="H17" s="42">
        <v>0</v>
      </c>
    </row>
    <row r="18" spans="1:8" ht="30.6" customHeight="1">
      <c r="A18" s="16" t="s">
        <v>25</v>
      </c>
      <c r="B18" s="42">
        <v>8252.4</v>
      </c>
      <c r="C18" s="42">
        <f>8173.74</f>
        <v>8173.74</v>
      </c>
      <c r="D18" s="42">
        <f t="shared" ref="D18:D19" si="0">(B18-C18)+D17</f>
        <v>7237.6399999999994</v>
      </c>
      <c r="E18" s="44"/>
      <c r="F18" s="44"/>
      <c r="G18" s="44"/>
      <c r="H18" s="42">
        <v>0</v>
      </c>
    </row>
    <row r="19" spans="1:8" ht="33.6" customHeight="1">
      <c r="A19" s="16" t="s">
        <v>26</v>
      </c>
      <c r="B19" s="42">
        <v>8252.4</v>
      </c>
      <c r="C19" s="42">
        <v>8826.02</v>
      </c>
      <c r="D19" s="42">
        <f t="shared" si="0"/>
        <v>6664.0199999999986</v>
      </c>
      <c r="E19" s="44"/>
      <c r="F19" s="44"/>
      <c r="G19" s="44"/>
      <c r="H19" s="42"/>
    </row>
    <row r="20" spans="1:8" ht="33.6" customHeight="1">
      <c r="A20" s="16" t="s">
        <v>32</v>
      </c>
      <c r="B20" s="46">
        <v>8252.4</v>
      </c>
      <c r="C20" s="46">
        <v>8746.2199999999993</v>
      </c>
      <c r="D20" s="46">
        <f>D19+B20-C20</f>
        <v>6170.1999999999989</v>
      </c>
      <c r="E20" s="44"/>
      <c r="F20" s="44"/>
      <c r="G20" s="44"/>
      <c r="H20" s="46"/>
    </row>
    <row r="21" spans="1:8" ht="33.6" customHeight="1">
      <c r="A21" s="16" t="s">
        <v>36</v>
      </c>
      <c r="B21" s="46">
        <v>8252.4</v>
      </c>
      <c r="C21" s="46">
        <v>6864.49</v>
      </c>
      <c r="D21" s="46">
        <f>D20+B21-C21</f>
        <v>7558.1099999999988</v>
      </c>
      <c r="E21" s="44"/>
      <c r="F21" s="44"/>
      <c r="G21" s="44"/>
      <c r="H21" s="46"/>
    </row>
    <row r="22" spans="1:8" ht="33.6" customHeight="1">
      <c r="A22" s="16" t="s">
        <v>37</v>
      </c>
      <c r="B22" s="46">
        <v>8252.4</v>
      </c>
      <c r="C22" s="46">
        <v>7478.86</v>
      </c>
      <c r="D22" s="46">
        <f>D21+B22-C22</f>
        <v>8331.6499999999978</v>
      </c>
      <c r="E22" s="44" t="s">
        <v>39</v>
      </c>
      <c r="F22" s="44" t="s">
        <v>43</v>
      </c>
      <c r="G22" s="44">
        <v>80</v>
      </c>
      <c r="H22" s="46">
        <v>40689</v>
      </c>
    </row>
    <row r="23" spans="1:8" ht="15.75">
      <c r="A23" s="17" t="s">
        <v>7</v>
      </c>
      <c r="B23" s="18">
        <f>SUM(B17:B22)</f>
        <v>49514.400000000001</v>
      </c>
      <c r="C23" s="18">
        <f>SUM(C16:C22)</f>
        <v>41182.75</v>
      </c>
      <c r="D23" s="18">
        <f>B23-C23</f>
        <v>8331.6500000000015</v>
      </c>
      <c r="E23" s="19"/>
      <c r="F23" s="19"/>
      <c r="G23" s="19"/>
      <c r="H23" s="18">
        <f>SUM(H22)</f>
        <v>40689</v>
      </c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 ht="24" customHeight="1">
      <c r="A25" s="77" t="s">
        <v>8</v>
      </c>
      <c r="B25" s="77"/>
      <c r="C25" s="77"/>
      <c r="D25" s="77"/>
      <c r="E25" s="77"/>
      <c r="F25" s="53"/>
      <c r="G25" s="53"/>
      <c r="H25" s="52">
        <f>C23 - H23</f>
        <v>493.75</v>
      </c>
    </row>
    <row r="26" spans="1:8" ht="18.75" customHeight="1">
      <c r="A26" s="77" t="s">
        <v>9</v>
      </c>
      <c r="B26" s="77"/>
      <c r="C26" s="77"/>
      <c r="D26" s="77"/>
      <c r="E26" s="77"/>
      <c r="F26" s="53"/>
      <c r="G26" s="53"/>
      <c r="H26" s="40">
        <f>D23</f>
        <v>8331.6500000000015</v>
      </c>
    </row>
    <row r="27" spans="1:8" ht="15" customHeight="1">
      <c r="A27" s="15"/>
      <c r="B27" s="15"/>
      <c r="C27" s="15"/>
      <c r="D27" s="15"/>
      <c r="E27" s="15"/>
      <c r="F27" s="15"/>
      <c r="G27" s="15"/>
      <c r="H27" s="15"/>
    </row>
    <row r="31" spans="1:8" ht="16.5" customHeight="1"/>
    <row r="32" spans="1:8" ht="15" customHeight="1">
      <c r="A32" s="21"/>
      <c r="B32" s="21"/>
      <c r="C32" s="21"/>
      <c r="D32" s="21"/>
      <c r="E32" s="21"/>
      <c r="F32" s="21"/>
      <c r="G32" s="21"/>
      <c r="H32" s="15"/>
    </row>
    <row r="33" spans="1:8" ht="15" customHeight="1">
      <c r="A33" s="21"/>
      <c r="B33" s="21"/>
      <c r="C33" s="21"/>
      <c r="D33" s="21"/>
      <c r="E33" s="21"/>
      <c r="F33" s="21"/>
      <c r="G33" s="21"/>
      <c r="H33" s="22"/>
    </row>
    <row r="34" spans="1:8" ht="15" customHeight="1">
      <c r="A34" s="3"/>
      <c r="B34" s="3"/>
    </row>
    <row r="35" spans="1:8" ht="18.75" customHeight="1">
      <c r="A35" s="3"/>
      <c r="B35" s="3"/>
    </row>
    <row r="36" spans="1:8" ht="18.75" customHeight="1"/>
    <row r="37" spans="1:8" ht="15" customHeight="1">
      <c r="A37" s="23"/>
      <c r="B37" s="23"/>
      <c r="C37" s="23"/>
      <c r="D37" s="23"/>
      <c r="E37" s="23"/>
      <c r="F37" s="23"/>
      <c r="G37" s="23"/>
      <c r="H37" s="23"/>
    </row>
    <row r="38" spans="1:8" ht="15" customHeight="1">
      <c r="A38" s="23"/>
      <c r="B38" s="23"/>
      <c r="C38" s="23"/>
      <c r="D38" s="23"/>
      <c r="E38" s="23"/>
      <c r="F38" s="23"/>
      <c r="G38" s="23"/>
      <c r="H38" s="24"/>
    </row>
    <row r="39" spans="1:8" ht="18.75" customHeight="1"/>
    <row r="40" spans="1:8" ht="18.75" customHeight="1"/>
    <row r="41" spans="1:8" ht="18.75" customHeight="1">
      <c r="A41" s="23"/>
      <c r="B41" s="25"/>
      <c r="C41" s="25"/>
      <c r="D41" s="25"/>
      <c r="E41" s="25"/>
      <c r="F41" s="25"/>
      <c r="G41" s="25"/>
    </row>
    <row r="42" spans="1:8" ht="18.75" customHeight="1">
      <c r="A42" s="23"/>
      <c r="B42" s="23"/>
      <c r="C42" s="23"/>
      <c r="D42" s="23"/>
      <c r="E42" s="23"/>
      <c r="F42" s="23"/>
      <c r="G42" s="23"/>
      <c r="H42" s="23"/>
    </row>
    <row r="43" spans="1:8" ht="15" customHeight="1">
      <c r="A43" s="20"/>
    </row>
    <row r="44" spans="1:8" ht="15" customHeight="1">
      <c r="A44" s="23"/>
      <c r="B44" s="25"/>
      <c r="C44" s="25"/>
      <c r="D44" s="25"/>
      <c r="E44" s="25"/>
      <c r="F44" s="25"/>
      <c r="G44" s="25"/>
      <c r="H44" s="25"/>
    </row>
  </sheetData>
  <sheetProtection selectLockedCells="1" selectUnlockedCells="1"/>
  <mergeCells count="7">
    <mergeCell ref="E14:H14"/>
    <mergeCell ref="A25:E25"/>
    <mergeCell ref="A26:E26"/>
    <mergeCell ref="A14:A15"/>
    <mergeCell ref="B14:B15"/>
    <mergeCell ref="C14:C15"/>
    <mergeCell ref="D14:D15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opLeftCell="A25" workbookViewId="0">
      <selection activeCell="H32" sqref="H32"/>
    </sheetView>
  </sheetViews>
  <sheetFormatPr defaultColWidth="8.7109375" defaultRowHeight="15" customHeight="1"/>
  <cols>
    <col min="1" max="1" width="4.5703125" style="26" customWidth="1"/>
    <col min="2" max="4" width="8.7109375" style="27" customWidth="1"/>
    <col min="5" max="5" width="49.7109375" style="27" customWidth="1"/>
    <col min="6" max="6" width="7.140625" style="27" customWidth="1"/>
    <col min="7" max="7" width="7.28515625" style="27" customWidth="1"/>
    <col min="8" max="8" width="12" style="27" customWidth="1"/>
    <col min="9" max="16384" width="8.7109375" style="27"/>
  </cols>
  <sheetData>
    <row r="1" spans="1:9" ht="15" customHeight="1">
      <c r="A1" s="99" t="s">
        <v>10</v>
      </c>
      <c r="B1" s="99"/>
      <c r="C1" s="99"/>
      <c r="D1" s="99"/>
      <c r="E1" s="99"/>
      <c r="F1" s="99"/>
      <c r="G1" s="99"/>
      <c r="H1" s="99"/>
    </row>
    <row r="2" spans="1:9" ht="15" customHeight="1">
      <c r="A2" s="100" t="s">
        <v>44</v>
      </c>
      <c r="B2" s="100"/>
      <c r="C2" s="100"/>
      <c r="D2" s="100"/>
      <c r="E2" s="100"/>
      <c r="F2" s="100"/>
      <c r="G2" s="100"/>
      <c r="H2" s="100"/>
    </row>
    <row r="3" spans="1:9" ht="38.25" customHeight="1">
      <c r="A3" s="28"/>
      <c r="B3" s="103" t="s">
        <v>28</v>
      </c>
      <c r="C3" s="103"/>
      <c r="D3" s="103"/>
      <c r="E3" s="103"/>
      <c r="F3" s="103"/>
      <c r="G3" s="103"/>
      <c r="H3" s="103"/>
      <c r="I3" s="29"/>
    </row>
    <row r="4" spans="1:9" ht="20.25" customHeight="1">
      <c r="A4" s="101" t="s">
        <v>0</v>
      </c>
      <c r="B4" s="102" t="s">
        <v>11</v>
      </c>
      <c r="C4" s="102" t="s">
        <v>2</v>
      </c>
      <c r="D4" s="102" t="s">
        <v>12</v>
      </c>
      <c r="E4" s="76" t="s">
        <v>4</v>
      </c>
      <c r="F4" s="76"/>
      <c r="G4" s="76"/>
      <c r="H4" s="76"/>
    </row>
    <row r="5" spans="1:9" ht="38.25" customHeight="1">
      <c r="A5" s="101"/>
      <c r="B5" s="102"/>
      <c r="C5" s="102"/>
      <c r="D5" s="102"/>
      <c r="E5" s="30" t="s">
        <v>5</v>
      </c>
      <c r="F5" s="31" t="s">
        <v>40</v>
      </c>
      <c r="G5" s="31" t="s">
        <v>41</v>
      </c>
      <c r="H5" s="31" t="s">
        <v>6</v>
      </c>
    </row>
    <row r="6" spans="1:9" s="38" customFormat="1" ht="21.75" customHeight="1">
      <c r="A6" s="39" t="s">
        <v>22</v>
      </c>
      <c r="B6" s="36"/>
      <c r="C6" s="36">
        <v>0</v>
      </c>
      <c r="D6" s="36">
        <v>0</v>
      </c>
      <c r="E6" s="36"/>
      <c r="F6" s="67"/>
      <c r="G6" s="67"/>
      <c r="H6" s="37"/>
    </row>
    <row r="7" spans="1:9" ht="29.45" customHeight="1">
      <c r="A7" s="92" t="s">
        <v>20</v>
      </c>
      <c r="B7" s="89">
        <v>9687.6</v>
      </c>
      <c r="C7" s="79">
        <v>1283.58</v>
      </c>
      <c r="D7" s="79">
        <f>B7-C7</f>
        <v>8404.02</v>
      </c>
      <c r="E7" s="55" t="s">
        <v>29</v>
      </c>
      <c r="F7" s="72" t="s">
        <v>42</v>
      </c>
      <c r="G7" s="72">
        <v>1</v>
      </c>
      <c r="H7" s="61">
        <f>1794*2.5</f>
        <v>4485</v>
      </c>
    </row>
    <row r="8" spans="1:9" ht="39" customHeight="1">
      <c r="A8" s="93"/>
      <c r="B8" s="90"/>
      <c r="C8" s="80"/>
      <c r="D8" s="80"/>
      <c r="E8" s="56" t="s">
        <v>19</v>
      </c>
      <c r="F8" s="73" t="s">
        <v>42</v>
      </c>
      <c r="G8" s="73">
        <v>1</v>
      </c>
      <c r="H8" s="62">
        <f>C7*3.4%</f>
        <v>43.641719999999999</v>
      </c>
    </row>
    <row r="9" spans="1:9" ht="21.75" customHeight="1">
      <c r="A9" s="93"/>
      <c r="B9" s="90"/>
      <c r="C9" s="80"/>
      <c r="D9" s="80"/>
      <c r="E9" s="56" t="s">
        <v>27</v>
      </c>
      <c r="F9" s="74" t="s">
        <v>43</v>
      </c>
      <c r="G9" s="74">
        <v>200.3</v>
      </c>
      <c r="H9" s="62">
        <v>1301</v>
      </c>
    </row>
    <row r="10" spans="1:9" ht="15" customHeight="1">
      <c r="A10" s="93"/>
      <c r="B10" s="91"/>
      <c r="C10" s="80"/>
      <c r="D10" s="80"/>
      <c r="E10" s="85" t="s">
        <v>13</v>
      </c>
      <c r="F10" s="86"/>
      <c r="G10" s="87"/>
      <c r="H10" s="69">
        <f>H7+H8+H9</f>
        <v>5829.6417199999996</v>
      </c>
    </row>
    <row r="11" spans="1:9" ht="38.450000000000003" customHeight="1">
      <c r="A11" s="92" t="s">
        <v>21</v>
      </c>
      <c r="B11" s="79">
        <v>9687.6</v>
      </c>
      <c r="C11" s="79">
        <v>9595.26</v>
      </c>
      <c r="D11" s="79">
        <f>(B11-C11)+D7</f>
        <v>8496.36</v>
      </c>
      <c r="E11" s="55" t="s">
        <v>30</v>
      </c>
      <c r="F11" s="72" t="s">
        <v>42</v>
      </c>
      <c r="G11" s="72">
        <v>1</v>
      </c>
      <c r="H11" s="61">
        <f>1794*2.5</f>
        <v>4485</v>
      </c>
    </row>
    <row r="12" spans="1:9" ht="38.450000000000003" customHeight="1">
      <c r="A12" s="93"/>
      <c r="B12" s="80"/>
      <c r="C12" s="80"/>
      <c r="D12" s="80"/>
      <c r="E12" s="56" t="s">
        <v>19</v>
      </c>
      <c r="F12" s="73" t="s">
        <v>42</v>
      </c>
      <c r="G12" s="73">
        <v>1</v>
      </c>
      <c r="H12" s="62">
        <f>34327.43*3.4%</f>
        <v>1167.1326200000001</v>
      </c>
    </row>
    <row r="13" spans="1:9" ht="23.25" customHeight="1">
      <c r="A13" s="93"/>
      <c r="B13" s="80"/>
      <c r="C13" s="80"/>
      <c r="D13" s="80"/>
      <c r="E13" s="57" t="s">
        <v>31</v>
      </c>
      <c r="F13" s="74" t="s">
        <v>45</v>
      </c>
      <c r="G13" s="74">
        <v>1</v>
      </c>
      <c r="H13" s="64">
        <v>243</v>
      </c>
    </row>
    <row r="14" spans="1:9" ht="15" customHeight="1">
      <c r="A14" s="93"/>
      <c r="B14" s="80"/>
      <c r="C14" s="80"/>
      <c r="D14" s="80"/>
      <c r="E14" s="85" t="s">
        <v>13</v>
      </c>
      <c r="F14" s="86"/>
      <c r="G14" s="87"/>
      <c r="H14" s="70">
        <f>H11+H12+H13</f>
        <v>5895.1326200000003</v>
      </c>
    </row>
    <row r="15" spans="1:9" ht="29.25" customHeight="1">
      <c r="A15" s="104" t="s">
        <v>23</v>
      </c>
      <c r="B15" s="88">
        <v>9687.6</v>
      </c>
      <c r="C15" s="88">
        <v>10360.98</v>
      </c>
      <c r="D15" s="88">
        <f>D11+B15-C15</f>
        <v>7822.98</v>
      </c>
      <c r="E15" s="55" t="s">
        <v>29</v>
      </c>
      <c r="F15" s="72" t="s">
        <v>42</v>
      </c>
      <c r="G15" s="72">
        <v>1</v>
      </c>
      <c r="H15" s="61">
        <f>1794*2.5</f>
        <v>4485</v>
      </c>
    </row>
    <row r="16" spans="1:9" ht="47.25" customHeight="1">
      <c r="A16" s="104"/>
      <c r="B16" s="88"/>
      <c r="C16" s="88"/>
      <c r="D16" s="88"/>
      <c r="E16" s="56" t="s">
        <v>19</v>
      </c>
      <c r="F16" s="73" t="s">
        <v>42</v>
      </c>
      <c r="G16" s="73">
        <v>1</v>
      </c>
      <c r="H16" s="62">
        <f>37117.06*3.4%</f>
        <v>1261.9800399999999</v>
      </c>
    </row>
    <row r="17" spans="1:8" ht="17.25" customHeight="1">
      <c r="A17" s="104"/>
      <c r="B17" s="88"/>
      <c r="C17" s="88"/>
      <c r="D17" s="88"/>
      <c r="E17" s="85" t="s">
        <v>13</v>
      </c>
      <c r="F17" s="86"/>
      <c r="G17" s="87"/>
      <c r="H17" s="69">
        <f>H15+H16</f>
        <v>5746.9800400000004</v>
      </c>
    </row>
    <row r="18" spans="1:8" ht="33" customHeight="1">
      <c r="A18" s="92" t="s">
        <v>33</v>
      </c>
      <c r="B18" s="79">
        <v>9687.6</v>
      </c>
      <c r="C18" s="79">
        <v>10267.31</v>
      </c>
      <c r="D18" s="79">
        <f>D15+B18-C18</f>
        <v>7243.2700000000023</v>
      </c>
      <c r="E18" s="55" t="s">
        <v>29</v>
      </c>
      <c r="F18" s="72" t="s">
        <v>42</v>
      </c>
      <c r="G18" s="72">
        <v>1</v>
      </c>
      <c r="H18" s="65">
        <f>1794*2.5</f>
        <v>4485</v>
      </c>
    </row>
    <row r="19" spans="1:8" ht="38.25" customHeight="1">
      <c r="A19" s="93"/>
      <c r="B19" s="80"/>
      <c r="C19" s="80"/>
      <c r="D19" s="80"/>
      <c r="E19" s="56" t="s">
        <v>19</v>
      </c>
      <c r="F19" s="73" t="s">
        <v>42</v>
      </c>
      <c r="G19" s="73">
        <v>1</v>
      </c>
      <c r="H19" s="65">
        <f>57513.39*3.4%</f>
        <v>1955.4552600000002</v>
      </c>
    </row>
    <row r="20" spans="1:8" ht="17.25" customHeight="1">
      <c r="A20" s="93"/>
      <c r="B20" s="80"/>
      <c r="C20" s="80"/>
      <c r="D20" s="80"/>
      <c r="E20" s="59" t="s">
        <v>34</v>
      </c>
      <c r="F20" s="75" t="s">
        <v>45</v>
      </c>
      <c r="G20" s="75">
        <v>2</v>
      </c>
      <c r="H20" s="65">
        <v>1629</v>
      </c>
    </row>
    <row r="21" spans="1:8" ht="17.25" customHeight="1">
      <c r="A21" s="93"/>
      <c r="B21" s="80"/>
      <c r="C21" s="80"/>
      <c r="D21" s="80"/>
      <c r="E21" s="71" t="s">
        <v>35</v>
      </c>
      <c r="F21" s="75" t="s">
        <v>45</v>
      </c>
      <c r="G21" s="75">
        <v>5</v>
      </c>
      <c r="H21" s="65">
        <v>1000</v>
      </c>
    </row>
    <row r="22" spans="1:8" ht="17.25" customHeight="1">
      <c r="A22" s="94"/>
      <c r="B22" s="81"/>
      <c r="C22" s="81"/>
      <c r="D22" s="81"/>
      <c r="E22" s="85" t="s">
        <v>13</v>
      </c>
      <c r="F22" s="86"/>
      <c r="G22" s="87"/>
      <c r="H22" s="69">
        <f>SUM(H18:H21)</f>
        <v>9069.4552600000006</v>
      </c>
    </row>
    <row r="23" spans="1:8" ht="36" customHeight="1">
      <c r="A23" s="92" t="s">
        <v>36</v>
      </c>
      <c r="B23" s="79">
        <v>9687.6</v>
      </c>
      <c r="C23" s="79">
        <v>8058.3</v>
      </c>
      <c r="D23" s="95">
        <f>D18+B23-C23</f>
        <v>8872.5700000000033</v>
      </c>
      <c r="E23" s="55" t="s">
        <v>29</v>
      </c>
      <c r="F23" s="72" t="s">
        <v>42</v>
      </c>
      <c r="G23" s="72">
        <v>1</v>
      </c>
      <c r="H23" s="65">
        <f>1794*2.5</f>
        <v>4485</v>
      </c>
    </row>
    <row r="24" spans="1:8" ht="41.25" customHeight="1">
      <c r="A24" s="93"/>
      <c r="B24" s="80"/>
      <c r="C24" s="80"/>
      <c r="D24" s="96"/>
      <c r="E24" s="56" t="s">
        <v>19</v>
      </c>
      <c r="F24" s="73" t="s">
        <v>42</v>
      </c>
      <c r="G24" s="73">
        <v>1</v>
      </c>
      <c r="H24" s="65">
        <f>98656.25*3.4%</f>
        <v>3354.3125000000005</v>
      </c>
    </row>
    <row r="25" spans="1:8" ht="17.25" customHeight="1">
      <c r="A25" s="93"/>
      <c r="B25" s="80"/>
      <c r="C25" s="80"/>
      <c r="D25" s="96"/>
      <c r="E25" s="59"/>
      <c r="F25" s="68"/>
      <c r="G25" s="68"/>
      <c r="H25" s="63"/>
    </row>
    <row r="26" spans="1:8" ht="17.25" customHeight="1">
      <c r="A26" s="94"/>
      <c r="B26" s="81"/>
      <c r="C26" s="81"/>
      <c r="D26" s="97"/>
      <c r="E26" s="85" t="s">
        <v>13</v>
      </c>
      <c r="F26" s="86"/>
      <c r="G26" s="87"/>
      <c r="H26" s="69">
        <f>SUM(H23:H25)</f>
        <v>7839.3125</v>
      </c>
    </row>
    <row r="27" spans="1:8" ht="33" customHeight="1">
      <c r="A27" s="92" t="s">
        <v>38</v>
      </c>
      <c r="B27" s="79">
        <v>9687.6</v>
      </c>
      <c r="C27" s="79">
        <v>8779.5300000000007</v>
      </c>
      <c r="D27" s="79"/>
      <c r="E27" s="55" t="s">
        <v>29</v>
      </c>
      <c r="F27" s="72" t="s">
        <v>42</v>
      </c>
      <c r="G27" s="72">
        <v>1</v>
      </c>
      <c r="H27" s="65">
        <f>1794*2.5</f>
        <v>4485</v>
      </c>
    </row>
    <row r="28" spans="1:8" ht="39.75" customHeight="1">
      <c r="A28" s="93"/>
      <c r="B28" s="80"/>
      <c r="C28" s="80"/>
      <c r="D28" s="80"/>
      <c r="E28" s="56" t="s">
        <v>19</v>
      </c>
      <c r="F28" s="73" t="s">
        <v>42</v>
      </c>
      <c r="G28" s="73">
        <v>1</v>
      </c>
      <c r="H28" s="65">
        <f>107388.67*3.4%</f>
        <v>3651.2147800000002</v>
      </c>
    </row>
    <row r="29" spans="1:8" ht="17.25" customHeight="1">
      <c r="A29" s="93"/>
      <c r="B29" s="80"/>
      <c r="C29" s="80"/>
      <c r="D29" s="80"/>
      <c r="E29" s="58"/>
      <c r="F29" s="45"/>
      <c r="G29" s="45"/>
      <c r="H29" s="66"/>
    </row>
    <row r="30" spans="1:8" ht="17.25" customHeight="1">
      <c r="A30" s="94"/>
      <c r="B30" s="81"/>
      <c r="C30" s="81"/>
      <c r="D30" s="81"/>
      <c r="E30" s="82" t="s">
        <v>13</v>
      </c>
      <c r="F30" s="83"/>
      <c r="G30" s="84"/>
      <c r="H30" s="69">
        <f>SUM(H27:H29)</f>
        <v>8136.2147800000002</v>
      </c>
    </row>
    <row r="31" spans="1:8" ht="15" customHeight="1">
      <c r="A31" s="47"/>
      <c r="B31" s="48">
        <f>B7+B11+B15+B18+B23+B27</f>
        <v>58125.599999999999</v>
      </c>
      <c r="C31" s="48">
        <f>C7+C11+C15+C18+C23+C27</f>
        <v>48344.959999999999</v>
      </c>
      <c r="D31" s="49">
        <f>B31-C31</f>
        <v>9780.64</v>
      </c>
      <c r="E31" s="60" t="s">
        <v>14</v>
      </c>
      <c r="F31" s="51"/>
      <c r="G31" s="51"/>
      <c r="H31" s="50">
        <f>H30+H26+H22+H17+H14+H10</f>
        <v>42516.736919999996</v>
      </c>
    </row>
    <row r="32" spans="1:8" ht="15" customHeight="1">
      <c r="A32" s="28"/>
      <c r="B32" s="2"/>
      <c r="C32" s="3"/>
      <c r="D32" s="3"/>
      <c r="E32" s="3"/>
      <c r="F32" s="3"/>
      <c r="G32" s="3"/>
      <c r="H32" s="3"/>
    </row>
    <row r="33" spans="1:8" ht="22.5" customHeight="1">
      <c r="A33" s="77" t="s">
        <v>15</v>
      </c>
      <c r="B33" s="77"/>
      <c r="C33" s="77"/>
      <c r="D33" s="77"/>
      <c r="E33" s="77"/>
      <c r="F33" s="53"/>
      <c r="G33" s="53"/>
      <c r="H33" s="52">
        <f>C31-H31</f>
        <v>5828.2230800000034</v>
      </c>
    </row>
    <row r="34" spans="1:8" ht="15" customHeight="1">
      <c r="A34" s="77" t="s">
        <v>16</v>
      </c>
      <c r="B34" s="77"/>
      <c r="C34" s="77"/>
      <c r="D34" s="77"/>
      <c r="E34" s="77"/>
      <c r="F34" s="53"/>
      <c r="G34" s="53"/>
      <c r="H34" s="40">
        <f>D31</f>
        <v>9780.64</v>
      </c>
    </row>
    <row r="35" spans="1:8" ht="15" customHeight="1" thickBot="1">
      <c r="A35" s="32"/>
      <c r="B35" s="33"/>
      <c r="C35" s="34"/>
      <c r="D35" s="34"/>
      <c r="E35" s="34"/>
      <c r="F35" s="34"/>
      <c r="G35" s="34"/>
      <c r="H35" s="34"/>
    </row>
    <row r="36" spans="1:8" ht="15" customHeight="1" thickTop="1">
      <c r="A36" s="28"/>
      <c r="B36" s="2"/>
      <c r="C36" s="3"/>
      <c r="D36" s="3"/>
      <c r="E36" s="3"/>
      <c r="F36" s="3"/>
      <c r="G36" s="3"/>
      <c r="H36" s="3"/>
    </row>
    <row r="37" spans="1:8" ht="15" customHeight="1">
      <c r="A37" s="98" t="s">
        <v>17</v>
      </c>
      <c r="B37" s="98"/>
      <c r="C37" s="98"/>
      <c r="D37" s="98"/>
      <c r="E37" s="98"/>
      <c r="F37" s="98"/>
      <c r="G37" s="98"/>
      <c r="H37" s="98"/>
    </row>
    <row r="38" spans="1:8" ht="15" customHeight="1">
      <c r="A38" s="98" t="s">
        <v>18</v>
      </c>
      <c r="B38" s="98"/>
      <c r="C38" s="98"/>
      <c r="D38" s="98"/>
      <c r="E38" s="98"/>
      <c r="F38" s="54"/>
      <c r="G38" s="54"/>
      <c r="H38" s="41">
        <f>D31+Ремонт!D23</f>
        <v>18112.29</v>
      </c>
    </row>
    <row r="39" spans="1:8" ht="15" customHeight="1">
      <c r="A39" s="28"/>
      <c r="B39" s="2"/>
      <c r="C39" s="3"/>
      <c r="D39" s="3"/>
      <c r="E39" s="3"/>
      <c r="F39" s="3"/>
      <c r="G39" s="3"/>
      <c r="H39" s="3"/>
    </row>
    <row r="40" spans="1:8" ht="15" customHeight="1">
      <c r="A40" s="20"/>
      <c r="B40" s="2"/>
      <c r="C40" s="3"/>
      <c r="D40" s="3"/>
      <c r="E40" s="3"/>
      <c r="F40" s="3"/>
      <c r="G40" s="3"/>
      <c r="H40" s="3"/>
    </row>
  </sheetData>
  <sheetProtection selectLockedCells="1" selectUnlockedCells="1"/>
  <mergeCells count="42">
    <mergeCell ref="A37:H37"/>
    <mergeCell ref="A38:E38"/>
    <mergeCell ref="A1:H1"/>
    <mergeCell ref="A2:H2"/>
    <mergeCell ref="A4:A5"/>
    <mergeCell ref="B4:B5"/>
    <mergeCell ref="C4:C5"/>
    <mergeCell ref="D4:D5"/>
    <mergeCell ref="E4:H4"/>
    <mergeCell ref="A11:A14"/>
    <mergeCell ref="B11:B14"/>
    <mergeCell ref="C11:C14"/>
    <mergeCell ref="D11:D14"/>
    <mergeCell ref="A7:A10"/>
    <mergeCell ref="B3:H3"/>
    <mergeCell ref="A15:A17"/>
    <mergeCell ref="A18:A22"/>
    <mergeCell ref="B18:B22"/>
    <mergeCell ref="C18:C22"/>
    <mergeCell ref="D18:D22"/>
    <mergeCell ref="A34:E34"/>
    <mergeCell ref="A33:E33"/>
    <mergeCell ref="A23:A26"/>
    <mergeCell ref="B23:B26"/>
    <mergeCell ref="C23:C26"/>
    <mergeCell ref="D23:D26"/>
    <mergeCell ref="A27:A30"/>
    <mergeCell ref="B27:B30"/>
    <mergeCell ref="C27:C30"/>
    <mergeCell ref="D27:D30"/>
    <mergeCell ref="E30:G30"/>
    <mergeCell ref="E10:G10"/>
    <mergeCell ref="E14:G14"/>
    <mergeCell ref="E17:G17"/>
    <mergeCell ref="E22:G22"/>
    <mergeCell ref="E26:G26"/>
    <mergeCell ref="B15:B17"/>
    <mergeCell ref="C15:C17"/>
    <mergeCell ref="D15:D17"/>
    <mergeCell ref="B7:B10"/>
    <mergeCell ref="C7:C10"/>
    <mergeCell ref="D7:D10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DirectorIvan</cp:lastModifiedBy>
  <cp:lastPrinted>2017-12-16T07:14:04Z</cp:lastPrinted>
  <dcterms:created xsi:type="dcterms:W3CDTF">2017-10-17T10:39:12Z</dcterms:created>
  <dcterms:modified xsi:type="dcterms:W3CDTF">2018-02-12T08:17:06Z</dcterms:modified>
</cp:coreProperties>
</file>