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Ремонт" sheetId="1" r:id="rId1"/>
    <sheet name="Содержание" sheetId="2" r:id="rId2"/>
  </sheets>
  <calcPr calcId="125725" iterateDelta="1E-4"/>
</workbook>
</file>

<file path=xl/calcChain.xml><?xml version="1.0" encoding="utf-8"?>
<calcChain xmlns="http://schemas.openxmlformats.org/spreadsheetml/2006/main">
  <c r="C37" i="2"/>
  <c r="B37"/>
  <c r="H33"/>
  <c r="H36" s="1"/>
  <c r="H32"/>
  <c r="C25" i="1"/>
  <c r="B25"/>
  <c r="H28" i="2" l="1"/>
  <c r="H27"/>
  <c r="H25" i="1"/>
  <c r="H24" i="2"/>
  <c r="H23"/>
  <c r="H31" l="1"/>
  <c r="H26"/>
  <c r="H19"/>
  <c r="H15"/>
  <c r="H11"/>
  <c r="H8"/>
  <c r="H18"/>
  <c r="H22" s="1"/>
  <c r="H14"/>
  <c r="H17" s="1"/>
  <c r="H10"/>
  <c r="H7"/>
  <c r="H9" s="1"/>
  <c r="D7"/>
  <c r="D10" s="1"/>
  <c r="D14" s="1"/>
  <c r="D18" s="1"/>
  <c r="D23" s="1"/>
  <c r="D27" s="1"/>
  <c r="D32" s="1"/>
  <c r="D17" i="1"/>
  <c r="D18" s="1"/>
  <c r="D19" s="1"/>
  <c r="D20" s="1"/>
  <c r="D21" s="1"/>
  <c r="D22" s="1"/>
  <c r="D24" s="1"/>
  <c r="H37" i="2" l="1"/>
  <c r="H13"/>
  <c r="H39"/>
  <c r="D37"/>
  <c r="H40" s="1"/>
  <c r="D25" i="1"/>
  <c r="H27"/>
  <c r="H44" i="2" l="1"/>
  <c r="H28" i="1"/>
</calcChain>
</file>

<file path=xl/sharedStrings.xml><?xml version="1.0" encoding="utf-8"?>
<sst xmlns="http://schemas.openxmlformats.org/spreadsheetml/2006/main" count="104" uniqueCount="55">
  <si>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</si>
  <si>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</si>
  <si>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</si>
  <si>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</si>
  <si>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</si>
  <si>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</si>
  <si>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</si>
  <si>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</si>
  <si>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</si>
  <si>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</si>
  <si>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</si>
  <si>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</si>
  <si>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</si>
  <si>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</si>
  <si>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</si>
  <si>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</si>
  <si>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</si>
  <si>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</si>
  <si>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</si>
  <si>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</si>
  <si>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Июнь, 2017г.</t>
  </si>
  <si>
    <t>Июль, 2017г.</t>
  </si>
  <si>
    <t>Август, 2017г.</t>
  </si>
  <si>
    <t>Сальдо на 01.06.2017</t>
  </si>
  <si>
    <t>Сентябрь , 2017г.</t>
  </si>
  <si>
    <t>Установка дроссел.шайбы</t>
  </si>
  <si>
    <t>ул. М.Жукова, 207</t>
  </si>
  <si>
    <t xml:space="preserve">Абонентская плата за аварийное обслуживание                                     (S 3 263,10_м2×2,5 руб/м2) </t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</si>
  <si>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 xml:space="preserve">3 263,10 </t>
    </r>
    <r>
      <rPr>
        <sz val="10"/>
        <rFont val="Times New Roman"/>
        <family val="1"/>
        <charset val="204"/>
      </rPr>
      <t xml:space="preserve">м2×2,5 руб/м2) </t>
    </r>
  </si>
  <si>
    <t>Установка светильника</t>
  </si>
  <si>
    <t xml:space="preserve">Абонентская плата за аварийное обслуживание                                     (S 3263,10_м2×2,5 руб/м2) </t>
  </si>
  <si>
    <t>фасад, покос травы</t>
  </si>
  <si>
    <t>гидравлические испытания</t>
  </si>
  <si>
    <t>Сентябрь, 2017г.</t>
  </si>
  <si>
    <t>Октябрь, 2017г.</t>
  </si>
  <si>
    <t xml:space="preserve">Установка мусорных баков </t>
  </si>
  <si>
    <t>Октябрь, 2017 г.</t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</si>
  <si>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 xml:space="preserve">3263,10 </t>
    </r>
    <r>
      <rPr>
        <sz val="10"/>
        <rFont val="Times New Roman"/>
        <family val="1"/>
        <charset val="204"/>
      </rPr>
      <t xml:space="preserve">×2,5 руб/м2) </t>
    </r>
  </si>
  <si>
    <t>Ноябрь, 2017г.</t>
  </si>
  <si>
    <t>Ремонт кровли кв. 49</t>
  </si>
  <si>
    <t>Промывка и заполнение системы ЦО</t>
  </si>
  <si>
    <t>Смена ламп в подвале</t>
  </si>
  <si>
    <t>Смена крана ЦО</t>
  </si>
  <si>
    <t>Проверка дымоходов кв. 17,18,20 (Белый медведь)</t>
  </si>
  <si>
    <t>Декабрь, 2017г.</t>
  </si>
  <si>
    <t>Декабрь, 2017 г.</t>
  </si>
  <si>
    <t>ИП Поляков С.В. т/о узла учета (октябрь, ноябрь, декабрь)</t>
  </si>
  <si>
    <t xml:space="preserve">    за период с 01.06.2017г. по 31.12.2017г. 
</t>
  </si>
  <si>
    <t>Ед.измерения</t>
  </si>
  <si>
    <t>Кол-во</t>
  </si>
  <si>
    <t>мес</t>
  </si>
  <si>
    <t>шт</t>
  </si>
  <si>
    <t>м2</t>
  </si>
  <si>
    <t>м3</t>
  </si>
  <si>
    <t>мп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</si>
</sst>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17" fontId="4" fillId="0" borderId="3" xfId="1" applyNumberFormat="1" applyFont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textRotation="255" wrapText="1"/>
    </xf>
    <xf numFmtId="3" fontId="6" fillId="0" borderId="9" xfId="1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3" fontId="16" fillId="4" borderId="6" xfId="0" applyNumberFormat="1" applyFont="1" applyFill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3" fontId="1" fillId="0" borderId="0" xfId="1" applyNumberFormat="1"/>
    <xf numFmtId="0" fontId="3" fillId="0" borderId="0" xfId="1" applyFont="1"/>
    <xf numFmtId="3" fontId="19" fillId="5" borderId="5" xfId="1" applyNumberFormat="1" applyFont="1" applyFill="1" applyBorder="1" applyAlignment="1">
      <alignment horizontal="center" vertical="center" wrapText="1"/>
    </xf>
    <xf numFmtId="3" fontId="2" fillId="0" borderId="0" xfId="1" applyNumberFormat="1" applyFont="1"/>
    <xf numFmtId="17" fontId="4" fillId="0" borderId="9" xfId="1" applyNumberFormat="1" applyFont="1" applyBorder="1" applyAlignment="1">
      <alignment horizontal="center" vertical="center" wrapText="1"/>
    </xf>
    <xf numFmtId="3" fontId="16" fillId="0" borderId="9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3" fontId="16" fillId="0" borderId="19" xfId="1" applyNumberFormat="1" applyFont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17" fontId="4" fillId="0" borderId="9" xfId="1" applyNumberFormat="1" applyFont="1" applyBorder="1" applyAlignment="1">
      <alignment horizontal="center" vertical="center" wrapText="1"/>
    </xf>
    <xf numFmtId="3" fontId="16" fillId="0" borderId="12" xfId="1" applyNumberFormat="1" applyFont="1" applyBorder="1" applyAlignment="1">
      <alignment horizontal="center" vertical="center" wrapText="1"/>
    </xf>
    <xf numFmtId="3" fontId="16" fillId="0" borderId="9" xfId="1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90" shrinkToFi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0" fontId="19" fillId="0" borderId="2" xfId="1" applyFont="1" applyBorder="1" applyAlignment="1">
      <alignment horizontal="center"/>
    </xf>
    <xf numFmtId="0" fontId="18" fillId="0" borderId="8" xfId="0" applyFont="1" applyBorder="1" applyAlignment="1">
      <alignment horizontal="center" vertical="center" textRotation="90" shrinkToFit="1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207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М.Жукова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01.06.2017г.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17" workbookViewId="0">
      <selection activeCell="O24" sqref="O24"/>
    </sheetView>
  </sheetViews>
  <sheetFormatPr defaultRowHeight="15" customHeight="1"/>
  <cols>
    <col min="1" max="1" width="11" style="1" customWidth="1"/>
    <col min="2" max="2" width="10.28515625" style="2" customWidth="1"/>
    <col min="3" max="4" width="11" style="3" customWidth="1"/>
    <col min="5" max="5" width="33.85546875" style="3" customWidth="1"/>
    <col min="6" max="6" width="7.140625" style="3" customWidth="1"/>
    <col min="7" max="7" width="7.5703125" style="3" customWidth="1"/>
    <col min="8" max="8" width="12.42578125" style="3" customWidth="1"/>
    <col min="9" max="9" width="14.85546875" style="3" customWidth="1"/>
    <col min="10" max="16384" width="9.140625" style="3"/>
  </cols>
  <sheetData>
    <row r="1" spans="1:11" ht="15" customHeight="1">
      <c r="A1" s="4"/>
      <c r="B1" s="5"/>
      <c r="C1" s="6"/>
      <c r="D1" s="6"/>
      <c r="E1" s="6"/>
      <c r="F1" s="6"/>
      <c r="G1" s="6"/>
      <c r="H1" s="6"/>
    </row>
    <row r="4" spans="1:11" ht="15" hidden="1" customHeight="1"/>
    <row r="5" spans="1:11" ht="15" hidden="1" customHeight="1"/>
    <row r="6" spans="1:11" ht="23.25" hidden="1" customHeight="1">
      <c r="A6" s="7"/>
      <c r="B6" s="8"/>
      <c r="C6" s="9"/>
      <c r="D6" s="9"/>
      <c r="E6" s="9"/>
      <c r="F6" s="9"/>
      <c r="G6" s="9"/>
      <c r="H6" s="9"/>
    </row>
    <row r="7" spans="1:11" ht="15" hidden="1" customHeight="1"/>
    <row r="8" spans="1:11" ht="15" customHeight="1">
      <c r="A8" s="10"/>
      <c r="B8" s="11"/>
      <c r="C8" s="12"/>
      <c r="D8" s="12"/>
      <c r="E8" s="12"/>
      <c r="F8" s="12"/>
      <c r="G8" s="12"/>
      <c r="H8" s="12"/>
    </row>
    <row r="9" spans="1:11" ht="15" customHeight="1">
      <c r="A9" s="10"/>
      <c r="B9" s="11"/>
      <c r="C9" s="12"/>
      <c r="D9" s="12"/>
      <c r="E9" s="12"/>
      <c r="F9" s="12"/>
      <c r="G9" s="12"/>
      <c r="H9" s="12"/>
    </row>
    <row r="13" spans="1:11" ht="36" customHeight="1"/>
    <row r="14" spans="1:11" ht="15" customHeight="1">
      <c r="A14" s="87" t="s">
        <v>0</v>
      </c>
      <c r="B14" s="89" t="s">
        <v>1</v>
      </c>
      <c r="C14" s="89" t="s">
        <v>2</v>
      </c>
      <c r="D14" s="89" t="s">
        <v>3</v>
      </c>
      <c r="E14" s="87" t="s">
        <v>4</v>
      </c>
      <c r="F14" s="87"/>
      <c r="G14" s="87"/>
      <c r="H14" s="87"/>
      <c r="I14" s="14"/>
      <c r="K14" s="1"/>
    </row>
    <row r="15" spans="1:11" s="1" customFormat="1" ht="42.75" customHeight="1">
      <c r="A15" s="87"/>
      <c r="B15" s="89"/>
      <c r="C15" s="89"/>
      <c r="D15" s="89"/>
      <c r="E15" s="13" t="s">
        <v>5</v>
      </c>
      <c r="F15" s="31" t="s">
        <v>48</v>
      </c>
      <c r="G15" s="31" t="s">
        <v>49</v>
      </c>
      <c r="H15" s="13" t="s">
        <v>6</v>
      </c>
      <c r="I15" s="15"/>
      <c r="J15" s="15"/>
    </row>
    <row r="16" spans="1:11" s="1" customFormat="1" ht="28.5" customHeight="1">
      <c r="A16" s="36" t="s">
        <v>23</v>
      </c>
      <c r="B16" s="44"/>
      <c r="C16" s="44">
        <v>0</v>
      </c>
      <c r="D16" s="44">
        <v>0</v>
      </c>
      <c r="E16" s="44"/>
      <c r="F16" s="44"/>
      <c r="G16" s="44"/>
      <c r="H16" s="44"/>
      <c r="I16" s="15"/>
      <c r="J16" s="15"/>
    </row>
    <row r="17" spans="1:12" ht="31.15" customHeight="1">
      <c r="A17" s="16" t="s">
        <v>20</v>
      </c>
      <c r="B17" s="43">
        <v>30020.52</v>
      </c>
      <c r="C17" s="43">
        <v>13743.35</v>
      </c>
      <c r="D17" s="43">
        <f>B17-C17</f>
        <v>16277.17</v>
      </c>
      <c r="E17" s="45"/>
      <c r="F17" s="45"/>
      <c r="G17" s="45"/>
      <c r="H17" s="43">
        <v>0</v>
      </c>
    </row>
    <row r="18" spans="1:12" ht="30.6" customHeight="1">
      <c r="A18" s="16" t="s">
        <v>21</v>
      </c>
      <c r="B18" s="43">
        <v>15010.26</v>
      </c>
      <c r="C18" s="43">
        <v>12697.09</v>
      </c>
      <c r="D18" s="43">
        <f t="shared" ref="D18:D20" si="0">(B18-C18)+D17</f>
        <v>18590.34</v>
      </c>
      <c r="E18" s="45"/>
      <c r="F18" s="45"/>
      <c r="G18" s="45"/>
      <c r="H18" s="43">
        <v>0</v>
      </c>
    </row>
    <row r="19" spans="1:12" ht="33.6" customHeight="1">
      <c r="A19" s="16" t="s">
        <v>22</v>
      </c>
      <c r="B19" s="43">
        <v>15010.26</v>
      </c>
      <c r="C19" s="43">
        <v>16243.61</v>
      </c>
      <c r="D19" s="43">
        <f t="shared" si="0"/>
        <v>17356.989999999998</v>
      </c>
      <c r="E19" s="45"/>
      <c r="F19" s="45"/>
      <c r="G19" s="45"/>
      <c r="H19" s="43">
        <v>0</v>
      </c>
    </row>
    <row r="20" spans="1:12" ht="33.6" customHeight="1">
      <c r="A20" s="50" t="s">
        <v>33</v>
      </c>
      <c r="B20" s="49">
        <v>15010.26</v>
      </c>
      <c r="C20" s="49">
        <v>15925.54</v>
      </c>
      <c r="D20" s="49">
        <f t="shared" si="0"/>
        <v>16441.71</v>
      </c>
      <c r="E20" s="45"/>
      <c r="F20" s="45"/>
      <c r="G20" s="45"/>
      <c r="H20" s="49">
        <v>0</v>
      </c>
    </row>
    <row r="21" spans="1:12" ht="33.6" customHeight="1">
      <c r="A21" s="50" t="s">
        <v>34</v>
      </c>
      <c r="B21" s="49">
        <v>13974.26</v>
      </c>
      <c r="C21" s="49">
        <v>13995.76</v>
      </c>
      <c r="D21" s="49">
        <f>D20+B21-C21</f>
        <v>16420.21</v>
      </c>
      <c r="E21" s="45" t="s">
        <v>35</v>
      </c>
      <c r="F21" s="83" t="s">
        <v>51</v>
      </c>
      <c r="G21" s="83">
        <v>1</v>
      </c>
      <c r="H21" s="49">
        <v>30002.26</v>
      </c>
    </row>
    <row r="22" spans="1:12" ht="33.6" customHeight="1">
      <c r="A22" s="90" t="s">
        <v>38</v>
      </c>
      <c r="B22" s="92">
        <v>15010.26</v>
      </c>
      <c r="C22" s="92">
        <v>14707.98</v>
      </c>
      <c r="D22" s="92">
        <f>D21+B22-C22</f>
        <v>16722.490000000002</v>
      </c>
      <c r="E22" s="81" t="s">
        <v>39</v>
      </c>
      <c r="F22" s="85" t="s">
        <v>52</v>
      </c>
      <c r="G22" s="85">
        <v>31.5</v>
      </c>
      <c r="H22" s="82">
        <v>26236</v>
      </c>
    </row>
    <row r="23" spans="1:12" ht="33.6" customHeight="1">
      <c r="A23" s="91"/>
      <c r="B23" s="93"/>
      <c r="C23" s="93"/>
      <c r="D23" s="93"/>
      <c r="E23" s="45" t="s">
        <v>35</v>
      </c>
      <c r="F23" s="84" t="s">
        <v>51</v>
      </c>
      <c r="G23" s="84">
        <v>1</v>
      </c>
      <c r="H23" s="49">
        <v>28600</v>
      </c>
    </row>
    <row r="24" spans="1:12" ht="33.6" customHeight="1">
      <c r="A24" s="65" t="s">
        <v>44</v>
      </c>
      <c r="B24" s="66">
        <v>14823.26</v>
      </c>
      <c r="C24" s="66">
        <v>16045.27</v>
      </c>
      <c r="D24" s="66">
        <f>D22+B24-C24</f>
        <v>15500.48</v>
      </c>
      <c r="E24" s="45"/>
      <c r="F24" s="45"/>
      <c r="G24" s="45"/>
      <c r="H24" s="49"/>
    </row>
    <row r="25" spans="1:12" ht="15.75">
      <c r="A25" s="17" t="s">
        <v>7</v>
      </c>
      <c r="B25" s="18">
        <f>SUM(B17:B23)+B24</f>
        <v>118859.07999999999</v>
      </c>
      <c r="C25" s="18">
        <f>SUM(C17:C23)+C24</f>
        <v>103358.6</v>
      </c>
      <c r="D25" s="18">
        <f>B25-C25</f>
        <v>15500.479999999981</v>
      </c>
      <c r="E25" s="19"/>
      <c r="F25" s="19"/>
      <c r="G25" s="19"/>
      <c r="H25" s="18">
        <f>SUM(H17:H23)</f>
        <v>84838.26</v>
      </c>
      <c r="J25" s="64"/>
    </row>
    <row r="26" spans="1:12">
      <c r="A26" s="15"/>
      <c r="B26" s="15"/>
      <c r="C26" s="15"/>
      <c r="D26" s="15"/>
      <c r="E26" s="15"/>
      <c r="F26" s="15"/>
      <c r="G26" s="15"/>
      <c r="H26" s="15"/>
    </row>
    <row r="27" spans="1:12" ht="24" customHeight="1">
      <c r="A27" s="88" t="s">
        <v>8</v>
      </c>
      <c r="B27" s="88"/>
      <c r="C27" s="88"/>
      <c r="D27" s="88"/>
      <c r="E27" s="88"/>
      <c r="F27" s="67"/>
      <c r="G27" s="67"/>
      <c r="H27" s="63">
        <f>C25 - H25</f>
        <v>18520.340000000011</v>
      </c>
      <c r="I27" s="62"/>
      <c r="J27" s="62"/>
      <c r="K27" s="62"/>
      <c r="L27" s="62"/>
    </row>
    <row r="28" spans="1:12" ht="18.75" customHeight="1">
      <c r="A28" s="88" t="s">
        <v>9</v>
      </c>
      <c r="B28" s="88"/>
      <c r="C28" s="88"/>
      <c r="D28" s="88"/>
      <c r="E28" s="88"/>
      <c r="F28" s="67"/>
      <c r="G28" s="67"/>
      <c r="H28" s="41">
        <f>D25</f>
        <v>15500.479999999981</v>
      </c>
      <c r="I28" s="86"/>
      <c r="J28" s="86"/>
      <c r="K28" s="86"/>
      <c r="L28" s="62"/>
    </row>
    <row r="29" spans="1:12" ht="15" customHeight="1">
      <c r="A29" s="15"/>
      <c r="B29" s="15"/>
      <c r="C29" s="15"/>
      <c r="D29" s="15"/>
      <c r="E29" s="15"/>
      <c r="F29" s="15"/>
      <c r="G29" s="15"/>
      <c r="H29" s="15"/>
    </row>
    <row r="33" spans="1:8" ht="16.5" customHeight="1"/>
    <row r="34" spans="1:8" ht="15" customHeight="1">
      <c r="A34" s="21"/>
      <c r="B34" s="21"/>
      <c r="C34" s="21"/>
      <c r="D34" s="21"/>
      <c r="E34" s="21"/>
      <c r="F34" s="21"/>
      <c r="G34" s="21"/>
      <c r="H34" s="15"/>
    </row>
    <row r="35" spans="1:8" ht="15" customHeight="1">
      <c r="A35" s="21"/>
      <c r="B35" s="21"/>
      <c r="C35" s="21"/>
      <c r="D35" s="21"/>
      <c r="E35" s="21"/>
      <c r="F35" s="21"/>
      <c r="G35" s="21"/>
      <c r="H35" s="22"/>
    </row>
    <row r="36" spans="1:8" ht="15" customHeight="1">
      <c r="A36" s="3"/>
      <c r="B36" s="3"/>
    </row>
    <row r="37" spans="1:8" ht="18.75" customHeight="1">
      <c r="A37" s="3"/>
      <c r="B37" s="3"/>
    </row>
    <row r="38" spans="1:8" ht="18.75" customHeight="1"/>
    <row r="39" spans="1:8" ht="15" customHeight="1">
      <c r="A39" s="23"/>
      <c r="B39" s="23"/>
      <c r="C39" s="23"/>
      <c r="D39" s="23"/>
      <c r="E39" s="23"/>
      <c r="F39" s="23"/>
      <c r="G39" s="23"/>
      <c r="H39" s="23"/>
    </row>
    <row r="40" spans="1:8" ht="15" customHeight="1">
      <c r="A40" s="23"/>
      <c r="B40" s="23"/>
      <c r="C40" s="23"/>
      <c r="D40" s="23"/>
      <c r="E40" s="23"/>
      <c r="F40" s="23"/>
      <c r="G40" s="23"/>
      <c r="H40" s="24"/>
    </row>
    <row r="41" spans="1:8" ht="18.75" customHeight="1"/>
    <row r="42" spans="1:8" ht="18.75" customHeight="1"/>
    <row r="43" spans="1:8" ht="18.75" customHeight="1">
      <c r="A43" s="23"/>
      <c r="B43" s="25"/>
      <c r="C43" s="25"/>
      <c r="D43" s="25"/>
      <c r="E43" s="25"/>
      <c r="F43" s="25"/>
      <c r="G43" s="25"/>
    </row>
    <row r="44" spans="1:8" ht="18.75" customHeight="1">
      <c r="A44" s="23"/>
      <c r="B44" s="23"/>
      <c r="C44" s="23"/>
      <c r="D44" s="23"/>
      <c r="E44" s="23"/>
      <c r="F44" s="23"/>
      <c r="G44" s="23"/>
      <c r="H44" s="23"/>
    </row>
    <row r="45" spans="1:8" ht="15" customHeight="1">
      <c r="A45" s="20"/>
    </row>
    <row r="46" spans="1:8" ht="15" customHeight="1">
      <c r="A46" s="23"/>
      <c r="B46" s="25"/>
      <c r="C46" s="25"/>
      <c r="D46" s="25"/>
      <c r="E46" s="25"/>
      <c r="F46" s="25"/>
      <c r="G46" s="25"/>
      <c r="H46" s="25"/>
    </row>
  </sheetData>
  <sheetProtection selectLockedCells="1" selectUnlockedCells="1"/>
  <mergeCells count="12">
    <mergeCell ref="I28:K28"/>
    <mergeCell ref="E14:H14"/>
    <mergeCell ref="A27:E27"/>
    <mergeCell ref="A28:E28"/>
    <mergeCell ref="A14:A15"/>
    <mergeCell ref="B14:B15"/>
    <mergeCell ref="C14:C15"/>
    <mergeCell ref="D14:D15"/>
    <mergeCell ref="A22:A23"/>
    <mergeCell ref="B22:B23"/>
    <mergeCell ref="C22:C23"/>
    <mergeCell ref="D22:D23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topLeftCell="A13" workbookViewId="0">
      <selection activeCell="I20" sqref="I20"/>
    </sheetView>
  </sheetViews>
  <sheetFormatPr defaultColWidth="8.7109375" defaultRowHeight="15" customHeight="1"/>
  <cols>
    <col min="1" max="1" width="4.5703125" style="26" customWidth="1"/>
    <col min="2" max="4" width="8.7109375" style="27" customWidth="1"/>
    <col min="5" max="5" width="49.7109375" style="27" customWidth="1"/>
    <col min="6" max="7" width="7.140625" style="27" customWidth="1"/>
    <col min="8" max="8" width="12" style="27" customWidth="1"/>
    <col min="9" max="16384" width="8.7109375" style="27"/>
  </cols>
  <sheetData>
    <row r="1" spans="1:9" ht="15" customHeight="1">
      <c r="A1" s="103" t="s">
        <v>10</v>
      </c>
      <c r="B1" s="103"/>
      <c r="C1" s="103"/>
      <c r="D1" s="103"/>
      <c r="E1" s="103"/>
      <c r="F1" s="103"/>
      <c r="G1" s="103"/>
      <c r="H1" s="103"/>
    </row>
    <row r="2" spans="1:9" ht="15" customHeight="1">
      <c r="A2" s="104" t="s">
        <v>47</v>
      </c>
      <c r="B2" s="104"/>
      <c r="C2" s="104"/>
      <c r="D2" s="104"/>
      <c r="E2" s="104"/>
      <c r="F2" s="104"/>
      <c r="G2" s="104"/>
      <c r="H2" s="104"/>
    </row>
    <row r="3" spans="1:9" ht="38.25" customHeight="1">
      <c r="A3" s="28"/>
      <c r="B3" s="109" t="s">
        <v>26</v>
      </c>
      <c r="C3" s="109"/>
      <c r="D3" s="109"/>
      <c r="E3" s="109"/>
      <c r="F3" s="109"/>
      <c r="G3" s="109"/>
      <c r="H3" s="109"/>
      <c r="I3" s="29"/>
    </row>
    <row r="4" spans="1:9" ht="20.25" customHeight="1">
      <c r="A4" s="105" t="s">
        <v>0</v>
      </c>
      <c r="B4" s="106" t="s">
        <v>11</v>
      </c>
      <c r="C4" s="106" t="s">
        <v>2</v>
      </c>
      <c r="D4" s="106" t="s">
        <v>12</v>
      </c>
      <c r="E4" s="87" t="s">
        <v>4</v>
      </c>
      <c r="F4" s="87"/>
      <c r="G4" s="87"/>
      <c r="H4" s="87"/>
    </row>
    <row r="5" spans="1:9" ht="38.25" customHeight="1">
      <c r="A5" s="105"/>
      <c r="B5" s="106"/>
      <c r="C5" s="106"/>
      <c r="D5" s="106"/>
      <c r="E5" s="30" t="s">
        <v>5</v>
      </c>
      <c r="F5" s="31" t="s">
        <v>48</v>
      </c>
      <c r="G5" s="31" t="s">
        <v>49</v>
      </c>
      <c r="H5" s="31" t="s">
        <v>6</v>
      </c>
    </row>
    <row r="6" spans="1:9" s="39" customFormat="1" ht="54" customHeight="1">
      <c r="A6" s="40" t="s">
        <v>23</v>
      </c>
      <c r="B6" s="37"/>
      <c r="C6" s="37">
        <v>0</v>
      </c>
      <c r="D6" s="37">
        <v>0</v>
      </c>
      <c r="E6" s="37"/>
      <c r="F6" s="37"/>
      <c r="G6" s="37"/>
      <c r="H6" s="38"/>
    </row>
    <row r="7" spans="1:9" ht="37.15" customHeight="1">
      <c r="A7" s="94" t="s">
        <v>20</v>
      </c>
      <c r="B7" s="95">
        <v>35241.480000000003</v>
      </c>
      <c r="C7" s="98">
        <v>16105.91</v>
      </c>
      <c r="D7" s="98">
        <f>B7-C7</f>
        <v>19135.570000000003</v>
      </c>
      <c r="E7" s="32" t="s">
        <v>27</v>
      </c>
      <c r="F7" s="69" t="s">
        <v>50</v>
      </c>
      <c r="G7" s="69">
        <v>1</v>
      </c>
      <c r="H7" s="43">
        <f>3263.1*2.5</f>
        <v>8157.75</v>
      </c>
    </row>
    <row r="8" spans="1:9" ht="39" customHeight="1">
      <c r="A8" s="94"/>
      <c r="B8" s="96"/>
      <c r="C8" s="98"/>
      <c r="D8" s="98"/>
      <c r="E8" s="46" t="s">
        <v>19</v>
      </c>
      <c r="F8" s="70" t="s">
        <v>50</v>
      </c>
      <c r="G8" s="70">
        <v>1</v>
      </c>
      <c r="H8" s="51">
        <f>57581.09*3.4%</f>
        <v>1957.7570599999999</v>
      </c>
    </row>
    <row r="9" spans="1:9" ht="16.899999999999999" customHeight="1">
      <c r="A9" s="94"/>
      <c r="B9" s="97"/>
      <c r="C9" s="98"/>
      <c r="D9" s="98"/>
      <c r="E9" s="47" t="s">
        <v>13</v>
      </c>
      <c r="F9" s="47"/>
      <c r="G9" s="47"/>
      <c r="H9" s="48">
        <f>SUM(H7:H8)</f>
        <v>10115.50706</v>
      </c>
    </row>
    <row r="10" spans="1:9" ht="29.45" customHeight="1">
      <c r="A10" s="107" t="s">
        <v>21</v>
      </c>
      <c r="B10" s="99">
        <v>17620.740000000002</v>
      </c>
      <c r="C10" s="95">
        <v>14905.28</v>
      </c>
      <c r="D10" s="95">
        <f>(B10-C10)+D7</f>
        <v>21851.030000000006</v>
      </c>
      <c r="E10" s="32" t="s">
        <v>28</v>
      </c>
      <c r="F10" s="69" t="s">
        <v>50</v>
      </c>
      <c r="G10" s="69">
        <v>1</v>
      </c>
      <c r="H10" s="43">
        <f>3263.1*2.5</f>
        <v>8157.75</v>
      </c>
    </row>
    <row r="11" spans="1:9" ht="39" customHeight="1">
      <c r="A11" s="108"/>
      <c r="B11" s="100"/>
      <c r="C11" s="96"/>
      <c r="D11" s="96"/>
      <c r="E11" s="46" t="s">
        <v>19</v>
      </c>
      <c r="F11" s="70" t="s">
        <v>50</v>
      </c>
      <c r="G11" s="70">
        <v>1</v>
      </c>
      <c r="H11" s="51">
        <f>53971.63*3.4%</f>
        <v>1835.0354199999999</v>
      </c>
    </row>
    <row r="12" spans="1:9" ht="39" customHeight="1">
      <c r="A12" s="108"/>
      <c r="B12" s="100"/>
      <c r="C12" s="96"/>
      <c r="D12" s="96"/>
      <c r="E12" s="46" t="s">
        <v>29</v>
      </c>
      <c r="F12" s="80" t="s">
        <v>51</v>
      </c>
      <c r="G12" s="80">
        <v>1</v>
      </c>
      <c r="H12" s="51">
        <v>771</v>
      </c>
    </row>
    <row r="13" spans="1:9" ht="15" customHeight="1">
      <c r="A13" s="108"/>
      <c r="B13" s="101"/>
      <c r="C13" s="96"/>
      <c r="D13" s="96"/>
      <c r="E13" s="47" t="s">
        <v>13</v>
      </c>
      <c r="F13" s="47"/>
      <c r="G13" s="47"/>
      <c r="H13" s="48">
        <f>H10+H11+H12</f>
        <v>10763.78542</v>
      </c>
    </row>
    <row r="14" spans="1:9" ht="38.450000000000003" customHeight="1">
      <c r="A14" s="107" t="s">
        <v>22</v>
      </c>
      <c r="B14" s="95">
        <v>17620.740000000002</v>
      </c>
      <c r="C14" s="95">
        <v>19092.79</v>
      </c>
      <c r="D14" s="95">
        <f>(B14-C14)+D10</f>
        <v>20378.980000000007</v>
      </c>
      <c r="E14" s="32" t="s">
        <v>30</v>
      </c>
      <c r="F14" s="69" t="s">
        <v>50</v>
      </c>
      <c r="G14" s="69">
        <v>1</v>
      </c>
      <c r="H14" s="43">
        <f>3263.1*2.5</f>
        <v>8157.75</v>
      </c>
    </row>
    <row r="15" spans="1:9" ht="38.450000000000003" customHeight="1">
      <c r="A15" s="108"/>
      <c r="B15" s="96"/>
      <c r="C15" s="96"/>
      <c r="D15" s="96"/>
      <c r="E15" s="46" t="s">
        <v>19</v>
      </c>
      <c r="F15" s="70" t="s">
        <v>50</v>
      </c>
      <c r="G15" s="70">
        <v>1</v>
      </c>
      <c r="H15" s="51">
        <f>68627.06*3.4%</f>
        <v>2333.3200400000001</v>
      </c>
    </row>
    <row r="16" spans="1:9" ht="38.450000000000003" customHeight="1">
      <c r="A16" s="108"/>
      <c r="B16" s="96"/>
      <c r="C16" s="96"/>
      <c r="D16" s="96"/>
      <c r="E16" s="56" t="s">
        <v>31</v>
      </c>
      <c r="F16" s="79" t="s">
        <v>52</v>
      </c>
      <c r="G16" s="79">
        <v>235</v>
      </c>
      <c r="H16" s="57">
        <v>2171</v>
      </c>
    </row>
    <row r="17" spans="1:8" ht="15" customHeight="1">
      <c r="A17" s="108"/>
      <c r="B17" s="96"/>
      <c r="C17" s="96"/>
      <c r="D17" s="96"/>
      <c r="E17" s="52" t="s">
        <v>13</v>
      </c>
      <c r="F17" s="52"/>
      <c r="G17" s="52"/>
      <c r="H17" s="53">
        <f>H14+H15+H16</f>
        <v>12662.070040000001</v>
      </c>
    </row>
    <row r="18" spans="1:8" ht="29.25" customHeight="1">
      <c r="A18" s="94" t="s">
        <v>24</v>
      </c>
      <c r="B18" s="98">
        <v>17620.740000000002</v>
      </c>
      <c r="C18" s="98">
        <v>18695.189999999999</v>
      </c>
      <c r="D18" s="98">
        <f>D14+B18-C18</f>
        <v>19304.53000000001</v>
      </c>
      <c r="E18" s="32" t="s">
        <v>37</v>
      </c>
      <c r="F18" s="69" t="s">
        <v>50</v>
      </c>
      <c r="G18" s="69">
        <v>1</v>
      </c>
      <c r="H18" s="49">
        <f>3263.1*2.5</f>
        <v>8157.75</v>
      </c>
    </row>
    <row r="19" spans="1:8" ht="42" customHeight="1">
      <c r="A19" s="94"/>
      <c r="B19" s="98"/>
      <c r="C19" s="98"/>
      <c r="D19" s="98"/>
      <c r="E19" s="46" t="s">
        <v>19</v>
      </c>
      <c r="F19" s="70" t="s">
        <v>50</v>
      </c>
      <c r="G19" s="70">
        <v>1</v>
      </c>
      <c r="H19" s="51">
        <f>67741.62*3.4%</f>
        <v>2303.2150799999999</v>
      </c>
    </row>
    <row r="20" spans="1:8" ht="25.5" customHeight="1">
      <c r="A20" s="94"/>
      <c r="B20" s="98"/>
      <c r="C20" s="98"/>
      <c r="D20" s="98"/>
      <c r="E20" s="56" t="s">
        <v>32</v>
      </c>
      <c r="F20" s="79" t="s">
        <v>54</v>
      </c>
      <c r="G20" s="79">
        <v>2506</v>
      </c>
      <c r="H20" s="57">
        <v>49438</v>
      </c>
    </row>
    <row r="21" spans="1:8" ht="23.25" customHeight="1">
      <c r="A21" s="94"/>
      <c r="B21" s="98"/>
      <c r="C21" s="98"/>
      <c r="D21" s="98"/>
      <c r="E21" s="56" t="s">
        <v>25</v>
      </c>
      <c r="F21" s="79" t="s">
        <v>51</v>
      </c>
      <c r="G21" s="79">
        <v>1</v>
      </c>
      <c r="H21" s="57">
        <v>925</v>
      </c>
    </row>
    <row r="22" spans="1:8" ht="17.25" customHeight="1">
      <c r="A22" s="94"/>
      <c r="B22" s="98"/>
      <c r="C22" s="98"/>
      <c r="D22" s="98"/>
      <c r="E22" s="71" t="s">
        <v>13</v>
      </c>
      <c r="F22" s="47"/>
      <c r="G22" s="47"/>
      <c r="H22" s="76">
        <f>H18+H19+H20+H21</f>
        <v>60823.965080000002</v>
      </c>
    </row>
    <row r="23" spans="1:8" ht="32.25" customHeight="1">
      <c r="A23" s="107" t="s">
        <v>36</v>
      </c>
      <c r="B23" s="95">
        <v>17620.740000000002</v>
      </c>
      <c r="C23" s="95">
        <v>16433.169999999998</v>
      </c>
      <c r="D23" s="95">
        <f>D18+B23-C23</f>
        <v>20492.100000000013</v>
      </c>
      <c r="E23" s="72" t="s">
        <v>37</v>
      </c>
      <c r="F23" s="69" t="s">
        <v>50</v>
      </c>
      <c r="G23" s="69">
        <v>1</v>
      </c>
      <c r="H23" s="77">
        <f>3263.1*2.5</f>
        <v>8157.75</v>
      </c>
    </row>
    <row r="24" spans="1:8" ht="42.75" customHeight="1">
      <c r="A24" s="108"/>
      <c r="B24" s="96"/>
      <c r="C24" s="96"/>
      <c r="D24" s="96"/>
      <c r="E24" s="73" t="s">
        <v>19</v>
      </c>
      <c r="F24" s="70" t="s">
        <v>50</v>
      </c>
      <c r="G24" s="70">
        <v>1</v>
      </c>
      <c r="H24" s="77">
        <f>59435.01*3.4%</f>
        <v>2020.7903400000002</v>
      </c>
    </row>
    <row r="25" spans="1:8" ht="17.25" customHeight="1">
      <c r="A25" s="108"/>
      <c r="B25" s="96"/>
      <c r="C25" s="96"/>
      <c r="D25" s="96"/>
      <c r="E25" s="74" t="s">
        <v>40</v>
      </c>
      <c r="F25" s="78" t="s">
        <v>53</v>
      </c>
      <c r="G25" s="78">
        <v>12444</v>
      </c>
      <c r="H25" s="77">
        <v>5860</v>
      </c>
    </row>
    <row r="26" spans="1:8" ht="17.25" customHeight="1">
      <c r="A26" s="110"/>
      <c r="B26" s="97"/>
      <c r="C26" s="97"/>
      <c r="D26" s="97"/>
      <c r="E26" s="71" t="s">
        <v>13</v>
      </c>
      <c r="F26" s="47"/>
      <c r="G26" s="47"/>
      <c r="H26" s="76">
        <f>H23+H24+H25</f>
        <v>16038.54034</v>
      </c>
    </row>
    <row r="27" spans="1:8" ht="34.5" customHeight="1">
      <c r="A27" s="107" t="s">
        <v>38</v>
      </c>
      <c r="B27" s="95">
        <v>17620.740000000002</v>
      </c>
      <c r="C27" s="95">
        <v>17805.37</v>
      </c>
      <c r="D27" s="111">
        <f>D23+B27-C27</f>
        <v>20307.470000000012</v>
      </c>
      <c r="E27" s="72" t="s">
        <v>37</v>
      </c>
      <c r="F27" s="69" t="s">
        <v>50</v>
      </c>
      <c r="G27" s="69">
        <v>1</v>
      </c>
      <c r="H27" s="77">
        <f>3263.1*2.5</f>
        <v>8157.75</v>
      </c>
    </row>
    <row r="28" spans="1:8" ht="51" customHeight="1">
      <c r="A28" s="108"/>
      <c r="B28" s="96"/>
      <c r="C28" s="96"/>
      <c r="D28" s="112"/>
      <c r="E28" s="73" t="s">
        <v>19</v>
      </c>
      <c r="F28" s="70" t="s">
        <v>50</v>
      </c>
      <c r="G28" s="70">
        <v>1</v>
      </c>
      <c r="H28" s="77">
        <f>64039.52*3.4%</f>
        <v>2177.3436799999999</v>
      </c>
    </row>
    <row r="29" spans="1:8" ht="17.25" customHeight="1">
      <c r="A29" s="108"/>
      <c r="B29" s="96"/>
      <c r="C29" s="96"/>
      <c r="D29" s="112"/>
      <c r="E29" s="74" t="s">
        <v>41</v>
      </c>
      <c r="F29" s="78" t="s">
        <v>51</v>
      </c>
      <c r="G29" s="78">
        <v>1</v>
      </c>
      <c r="H29" s="77">
        <v>854</v>
      </c>
    </row>
    <row r="30" spans="1:8" ht="17.25" customHeight="1">
      <c r="A30" s="108"/>
      <c r="B30" s="96"/>
      <c r="C30" s="96"/>
      <c r="D30" s="112"/>
      <c r="E30" s="74" t="s">
        <v>42</v>
      </c>
      <c r="F30" s="78" t="s">
        <v>51</v>
      </c>
      <c r="G30" s="78">
        <v>1</v>
      </c>
      <c r="H30" s="77">
        <v>561</v>
      </c>
    </row>
    <row r="31" spans="1:8" ht="17.25" customHeight="1">
      <c r="A31" s="110"/>
      <c r="B31" s="97"/>
      <c r="C31" s="97"/>
      <c r="D31" s="113"/>
      <c r="E31" s="71" t="s">
        <v>13</v>
      </c>
      <c r="F31" s="47"/>
      <c r="G31" s="47"/>
      <c r="H31" s="76">
        <f>SUM(H27:H30)</f>
        <v>11750.09368</v>
      </c>
    </row>
    <row r="32" spans="1:8" ht="34.5" customHeight="1">
      <c r="A32" s="107" t="s">
        <v>45</v>
      </c>
      <c r="B32" s="95">
        <v>17620.740000000002</v>
      </c>
      <c r="C32" s="95">
        <v>19387.5</v>
      </c>
      <c r="D32" s="95">
        <f>D27+B32-C32</f>
        <v>18540.710000000014</v>
      </c>
      <c r="E32" s="72" t="s">
        <v>37</v>
      </c>
      <c r="F32" s="69" t="s">
        <v>50</v>
      </c>
      <c r="G32" s="69">
        <v>1</v>
      </c>
      <c r="H32" s="77">
        <f>3263.1*2.5</f>
        <v>8157.75</v>
      </c>
    </row>
    <row r="33" spans="1:10" ht="41.25" customHeight="1">
      <c r="A33" s="108"/>
      <c r="B33" s="96"/>
      <c r="C33" s="96"/>
      <c r="D33" s="96"/>
      <c r="E33" s="73" t="s">
        <v>19</v>
      </c>
      <c r="F33" s="70" t="s">
        <v>50</v>
      </c>
      <c r="G33" s="70">
        <v>1</v>
      </c>
      <c r="H33" s="77">
        <f>69809.39*3.4%</f>
        <v>2373.51926</v>
      </c>
    </row>
    <row r="34" spans="1:10" ht="31.5" customHeight="1">
      <c r="A34" s="108"/>
      <c r="B34" s="96"/>
      <c r="C34" s="96"/>
      <c r="D34" s="96"/>
      <c r="E34" s="74" t="s">
        <v>43</v>
      </c>
      <c r="F34" s="78" t="s">
        <v>51</v>
      </c>
      <c r="G34" s="78">
        <v>1</v>
      </c>
      <c r="H34" s="77">
        <v>5393</v>
      </c>
    </row>
    <row r="35" spans="1:10" ht="31.5" customHeight="1">
      <c r="A35" s="108"/>
      <c r="B35" s="96"/>
      <c r="C35" s="96"/>
      <c r="D35" s="96"/>
      <c r="E35" s="74" t="s">
        <v>46</v>
      </c>
      <c r="F35" s="78" t="s">
        <v>50</v>
      </c>
      <c r="G35" s="78">
        <v>3</v>
      </c>
      <c r="H35" s="77">
        <v>3920.4</v>
      </c>
    </row>
    <row r="36" spans="1:10" ht="17.25" customHeight="1">
      <c r="A36" s="110"/>
      <c r="B36" s="97"/>
      <c r="C36" s="97"/>
      <c r="D36" s="97"/>
      <c r="E36" s="71" t="s">
        <v>13</v>
      </c>
      <c r="F36" s="47"/>
      <c r="G36" s="47"/>
      <c r="H36" s="76">
        <f>SUM(H32:H35)</f>
        <v>19844.669260000002</v>
      </c>
    </row>
    <row r="37" spans="1:10" ht="15" customHeight="1">
      <c r="A37" s="54"/>
      <c r="B37" s="55">
        <f>B18+B14+B10+B7+B23+B27+B32</f>
        <v>140965.92000000001</v>
      </c>
      <c r="C37" s="55">
        <f>C18+C14+C10+C7+C23+C27+C32</f>
        <v>122425.20999999999</v>
      </c>
      <c r="D37" s="58">
        <f>B37-C37</f>
        <v>18540.710000000021</v>
      </c>
      <c r="E37" s="75" t="s">
        <v>14</v>
      </c>
      <c r="F37" s="60"/>
      <c r="G37" s="60"/>
      <c r="H37" s="59">
        <f>H36+H31+H26+H22+H17+H13+H9</f>
        <v>141998.63088000001</v>
      </c>
    </row>
    <row r="38" spans="1:10" ht="15" customHeight="1">
      <c r="A38" s="28"/>
      <c r="B38" s="2"/>
      <c r="C38" s="3"/>
      <c r="D38" s="3"/>
      <c r="E38" s="3"/>
      <c r="F38" s="3"/>
      <c r="G38" s="3"/>
      <c r="H38" s="3"/>
    </row>
    <row r="39" spans="1:10" ht="22.5" customHeight="1">
      <c r="A39" s="88" t="s">
        <v>15</v>
      </c>
      <c r="B39" s="88"/>
      <c r="C39" s="88"/>
      <c r="D39" s="88"/>
      <c r="E39" s="88"/>
      <c r="F39" s="67"/>
      <c r="G39" s="67"/>
      <c r="H39" s="63">
        <f>C37-H37</f>
        <v>-19573.42088000002</v>
      </c>
      <c r="J39" s="61"/>
    </row>
    <row r="40" spans="1:10" ht="15" customHeight="1">
      <c r="A40" s="88" t="s">
        <v>16</v>
      </c>
      <c r="B40" s="88"/>
      <c r="C40" s="88"/>
      <c r="D40" s="88"/>
      <c r="E40" s="88"/>
      <c r="F40" s="67"/>
      <c r="G40" s="67"/>
      <c r="H40" s="41">
        <f>D37</f>
        <v>18540.710000000021</v>
      </c>
    </row>
    <row r="41" spans="1:10" ht="15" customHeight="1" thickBot="1">
      <c r="A41" s="33"/>
      <c r="B41" s="34"/>
      <c r="C41" s="35"/>
      <c r="D41" s="35"/>
      <c r="E41" s="35"/>
      <c r="F41" s="35"/>
      <c r="G41" s="35"/>
      <c r="H41" s="35"/>
    </row>
    <row r="42" spans="1:10" ht="15" customHeight="1" thickTop="1">
      <c r="A42" s="28"/>
      <c r="B42" s="2"/>
      <c r="C42" s="3"/>
      <c r="D42" s="3"/>
      <c r="E42" s="3"/>
      <c r="F42" s="3"/>
      <c r="G42" s="3"/>
      <c r="H42" s="3"/>
    </row>
    <row r="43" spans="1:10" ht="15" customHeight="1">
      <c r="A43" s="102" t="s">
        <v>17</v>
      </c>
      <c r="B43" s="102"/>
      <c r="C43" s="102"/>
      <c r="D43" s="102"/>
      <c r="E43" s="102"/>
      <c r="F43" s="102"/>
      <c r="G43" s="102"/>
      <c r="H43" s="102"/>
    </row>
    <row r="44" spans="1:10" ht="15" customHeight="1">
      <c r="A44" s="102" t="s">
        <v>18</v>
      </c>
      <c r="B44" s="102"/>
      <c r="C44" s="102"/>
      <c r="D44" s="102"/>
      <c r="E44" s="102"/>
      <c r="F44" s="68"/>
      <c r="G44" s="68"/>
      <c r="H44" s="42">
        <f>D37+Ремонт!D25</f>
        <v>34041.19</v>
      </c>
    </row>
    <row r="45" spans="1:10" ht="15" customHeight="1">
      <c r="A45" s="28"/>
      <c r="B45" s="2"/>
      <c r="C45" s="3"/>
      <c r="D45" s="3"/>
      <c r="E45" s="3"/>
      <c r="F45" s="3"/>
      <c r="G45" s="3"/>
      <c r="H45" s="3"/>
    </row>
    <row r="46" spans="1:10" ht="15" customHeight="1">
      <c r="A46" s="20"/>
      <c r="B46" s="2"/>
      <c r="C46" s="3"/>
      <c r="D46" s="3"/>
      <c r="E46" s="3"/>
      <c r="F46" s="3"/>
      <c r="G46" s="3"/>
      <c r="H46" s="3"/>
    </row>
  </sheetData>
  <sheetProtection selectLockedCells="1" selectUnlockedCells="1"/>
  <mergeCells count="40">
    <mergeCell ref="A23:A26"/>
    <mergeCell ref="B23:B26"/>
    <mergeCell ref="C23:C26"/>
    <mergeCell ref="D23:D26"/>
    <mergeCell ref="A40:E40"/>
    <mergeCell ref="A39:E39"/>
    <mergeCell ref="A27:A31"/>
    <mergeCell ref="B27:B31"/>
    <mergeCell ref="C27:C31"/>
    <mergeCell ref="D27:D31"/>
    <mergeCell ref="A32:A36"/>
    <mergeCell ref="B32:B36"/>
    <mergeCell ref="C32:C36"/>
    <mergeCell ref="D32:D36"/>
    <mergeCell ref="A43:H43"/>
    <mergeCell ref="A44:E44"/>
    <mergeCell ref="A1:H1"/>
    <mergeCell ref="A2:H2"/>
    <mergeCell ref="A4:A5"/>
    <mergeCell ref="B4:B5"/>
    <mergeCell ref="C4:C5"/>
    <mergeCell ref="D4:D5"/>
    <mergeCell ref="E4:H4"/>
    <mergeCell ref="A14:A17"/>
    <mergeCell ref="B14:B17"/>
    <mergeCell ref="C14:C17"/>
    <mergeCell ref="D14:D17"/>
    <mergeCell ref="A10:A13"/>
    <mergeCell ref="B3:H3"/>
    <mergeCell ref="A18:A22"/>
    <mergeCell ref="A7:A9"/>
    <mergeCell ref="B7:B9"/>
    <mergeCell ref="C7:C9"/>
    <mergeCell ref="D7:D9"/>
    <mergeCell ref="B18:B22"/>
    <mergeCell ref="C18:C22"/>
    <mergeCell ref="D18:D22"/>
    <mergeCell ref="B10:B13"/>
    <mergeCell ref="C10:C13"/>
    <mergeCell ref="D10:D13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DirectorIvan</cp:lastModifiedBy>
  <cp:lastPrinted>2017-12-16T07:11:27Z</cp:lastPrinted>
  <dcterms:created xsi:type="dcterms:W3CDTF">2017-10-17T10:39:12Z</dcterms:created>
  <dcterms:modified xsi:type="dcterms:W3CDTF">2018-02-12T08:10:38Z</dcterms:modified>
</cp:coreProperties>
</file>