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1"/>
  </bookViews>
  <sheets>
    <sheet name="Ремонт" sheetId="1" r:id="rId1"/>
    <sheet name="Содержание" sheetId="2" r:id="rId2"/>
  </sheets>
  <calcPr calcId="125725" iterateDelta="1E-4"/>
</workbook>
</file>

<file path=xl/calcChain.xml><?xml version="1.0" encoding="utf-8"?>
<calcChain xmlns="http://schemas.openxmlformats.org/spreadsheetml/2006/main">
  <c r="H24" i="1"/>
  <c r="C24"/>
  <c r="B24"/>
  <c r="C36" i="2"/>
  <c r="B36"/>
  <c r="H33"/>
  <c r="H32"/>
  <c r="H26" i="1" l="1"/>
  <c r="H35" i="2"/>
  <c r="H29"/>
  <c r="H28"/>
  <c r="H31" l="1"/>
  <c r="D36"/>
  <c r="H24"/>
  <c r="H20"/>
  <c r="H16"/>
  <c r="H11"/>
  <c r="H8"/>
  <c r="H19"/>
  <c r="H23" s="1"/>
  <c r="H15"/>
  <c r="H18" s="1"/>
  <c r="H10"/>
  <c r="H14" s="1"/>
  <c r="H7"/>
  <c r="H9" s="1"/>
  <c r="D7"/>
  <c r="D10" s="1"/>
  <c r="D17" i="1"/>
  <c r="D18" s="1"/>
  <c r="D19" s="1"/>
  <c r="D20" s="1"/>
  <c r="D21" s="1"/>
  <c r="D22" s="1"/>
  <c r="D23" s="1"/>
  <c r="D15" i="2" l="1"/>
  <c r="D19" s="1"/>
  <c r="D24" s="1"/>
  <c r="D28" s="1"/>
  <c r="H27"/>
  <c r="D24" i="1"/>
  <c r="H39" i="2" l="1"/>
  <c r="D32"/>
  <c r="H36"/>
  <c r="H38" s="1"/>
  <c r="H43"/>
  <c r="H27" i="1"/>
</calcChain>
</file>

<file path=xl/sharedStrings.xml><?xml version="1.0" encoding="utf-8"?>
<sst xmlns="http://schemas.openxmlformats.org/spreadsheetml/2006/main" count="98" uniqueCount="51">
  <si>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</si>
  <si>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</si>
  <si>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</si>
  <si>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</si>
  <si>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</si>
  <si>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</si>
  <si>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</si>
  <si>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</si>
  <si>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</si>
  <si>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</si>
  <si>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</si>
  <si>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</si>
  <si>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</si>
  <si>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</si>
  <si>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</si>
  <si>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</si>
  <si>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</si>
  <si>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</si>
  <si>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</si>
  <si>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</si>
  <si>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Июнь, 2017г.</t>
  </si>
  <si>
    <t>Июль, 2017г.</t>
  </si>
  <si>
    <t>Август, 2017г.</t>
  </si>
  <si>
    <t>Сальдо на 01.06.2017</t>
  </si>
  <si>
    <t>Сентябрь , 2017г.</t>
  </si>
  <si>
    <t>Ремонт кровли</t>
  </si>
  <si>
    <t xml:space="preserve">Абонентская плата за аварийное обслуживание                                     (S 904,09_м2×2,5 руб/м2) 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</si>
  <si>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 xml:space="preserve">904,09 </t>
    </r>
    <r>
      <rPr>
        <sz val="10"/>
        <rFont val="Times New Roman"/>
        <family val="1"/>
        <charset val="204"/>
      </rPr>
      <t xml:space="preserve">м2×2,5 руб/м2) </t>
    </r>
  </si>
  <si>
    <t>Обрезка дерева (ИП Карасев М.)</t>
  </si>
  <si>
    <t>ЦО, установка светильника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</si>
  <si>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>904,09</t>
    </r>
    <r>
      <rPr>
        <sz val="10"/>
        <rFont val="Times New Roman"/>
        <family val="1"/>
        <charset val="204"/>
      </rPr>
      <t xml:space="preserve">_м2×2,5 руб/м2) </t>
    </r>
  </si>
  <si>
    <t>Покос травы</t>
  </si>
  <si>
    <t>Укрепление водосточной трубы</t>
  </si>
  <si>
    <t>Установка дроссел.шайбы</t>
  </si>
  <si>
    <t>Октябрь, 2017г.</t>
  </si>
  <si>
    <t>Промывка и заполнение системы ЦО</t>
  </si>
  <si>
    <t>Сентябрь,2017г.</t>
  </si>
  <si>
    <t>Смена труб КНС ф110мм  кв.8-12</t>
  </si>
  <si>
    <t>Калинина, 97</t>
  </si>
  <si>
    <t xml:space="preserve">Ноябрь,  2017г. </t>
  </si>
  <si>
    <t>Ноябрь, 2017г.</t>
  </si>
  <si>
    <t>Декабрь, 2017г.</t>
  </si>
  <si>
    <t>Ремонт технологического проема</t>
  </si>
  <si>
    <t>Ед.измерения</t>
  </si>
  <si>
    <t>Кол-во</t>
  </si>
  <si>
    <t>м2</t>
  </si>
  <si>
    <t>мес</t>
  </si>
  <si>
    <t xml:space="preserve">    за период с 01.06.2017г. по 31.12.2017г. 
</t>
  </si>
  <si>
    <t>м3</t>
  </si>
  <si>
    <t>мп</t>
  </si>
  <si>
    <t>шт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</si>
</sst>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17" fontId="4" fillId="0" borderId="3" xfId="1" applyNumberFormat="1" applyFont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3" fontId="16" fillId="4" borderId="6" xfId="0" applyNumberFormat="1" applyFont="1" applyFill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3" fontId="1" fillId="0" borderId="0" xfId="1" applyNumberFormat="1"/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7" fillId="0" borderId="15" xfId="1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0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6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6" xfId="1" applyNumberFormat="1" applyFont="1" applyBorder="1" applyAlignment="1">
      <alignment horizontal="center" vertical="center" wrapText="1"/>
    </xf>
    <xf numFmtId="3" fontId="16" fillId="0" borderId="7" xfId="1" applyNumberFormat="1" applyFont="1" applyBorder="1" applyAlignment="1">
      <alignment horizontal="center" vertical="center" wrapText="1"/>
    </xf>
    <xf numFmtId="3" fontId="16" fillId="0" borderId="8" xfId="1" applyNumberFormat="1" applyFont="1" applyBorder="1" applyAlignment="1">
      <alignment horizontal="center" vertical="center" wrapText="1"/>
    </xf>
    <xf numFmtId="3" fontId="16" fillId="0" borderId="12" xfId="1" applyNumberFormat="1" applyFont="1" applyBorder="1" applyAlignment="1">
      <alignment horizontal="center" vertical="center" wrapText="1"/>
    </xf>
    <xf numFmtId="3" fontId="16" fillId="0" borderId="13" xfId="1" applyNumberFormat="1" applyFont="1" applyBorder="1" applyAlignment="1">
      <alignment horizontal="center" vertical="center" wrapText="1"/>
    </xf>
    <xf numFmtId="3" fontId="16" fillId="0" borderId="14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97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Калинина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01.06.2017г.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opLeftCell="A17" workbookViewId="0">
      <selection activeCell="G20" sqref="G20"/>
    </sheetView>
  </sheetViews>
  <sheetFormatPr defaultRowHeight="15" customHeight="1"/>
  <cols>
    <col min="1" max="1" width="11" style="1" customWidth="1"/>
    <col min="2" max="2" width="10.28515625" style="2" customWidth="1"/>
    <col min="3" max="4" width="11" style="3" customWidth="1"/>
    <col min="5" max="5" width="33.85546875" style="3" customWidth="1"/>
    <col min="6" max="6" width="7.28515625" style="3" customWidth="1"/>
    <col min="7" max="7" width="9.5703125" style="3" customWidth="1"/>
    <col min="8" max="8" width="12.42578125" style="3" customWidth="1"/>
    <col min="9" max="16384" width="9.140625" style="3"/>
  </cols>
  <sheetData>
    <row r="1" spans="1:11" ht="15" customHeight="1">
      <c r="A1" s="4"/>
      <c r="B1" s="5"/>
      <c r="C1" s="6"/>
      <c r="D1" s="6"/>
      <c r="E1" s="6"/>
      <c r="F1" s="6"/>
      <c r="G1" s="6"/>
      <c r="H1" s="6"/>
    </row>
    <row r="4" spans="1:11" ht="15" hidden="1" customHeight="1"/>
    <row r="5" spans="1:11" ht="15" hidden="1" customHeight="1"/>
    <row r="6" spans="1:11" ht="23.25" hidden="1" customHeight="1">
      <c r="A6" s="7"/>
      <c r="B6" s="8"/>
      <c r="C6" s="9"/>
      <c r="D6" s="9"/>
      <c r="E6" s="9"/>
      <c r="F6" s="9"/>
      <c r="G6" s="9"/>
      <c r="H6" s="9"/>
    </row>
    <row r="7" spans="1:11" ht="15" hidden="1" customHeight="1"/>
    <row r="8" spans="1:11" ht="15" customHeight="1">
      <c r="A8" s="10"/>
      <c r="B8" s="11"/>
      <c r="C8" s="12"/>
      <c r="D8" s="12"/>
      <c r="E8" s="12"/>
      <c r="F8" s="12"/>
      <c r="G8" s="12"/>
      <c r="H8" s="12"/>
    </row>
    <row r="9" spans="1:11" ht="15" customHeight="1">
      <c r="A9" s="10"/>
      <c r="B9" s="11"/>
      <c r="C9" s="12"/>
      <c r="D9" s="12"/>
      <c r="E9" s="12"/>
      <c r="F9" s="12"/>
      <c r="G9" s="12"/>
      <c r="H9" s="12"/>
    </row>
    <row r="13" spans="1:11" ht="36" customHeight="1"/>
    <row r="14" spans="1:11" ht="15" customHeight="1">
      <c r="A14" s="80" t="s">
        <v>0</v>
      </c>
      <c r="B14" s="82" t="s">
        <v>1</v>
      </c>
      <c r="C14" s="82" t="s">
        <v>2</v>
      </c>
      <c r="D14" s="82" t="s">
        <v>3</v>
      </c>
      <c r="E14" s="80" t="s">
        <v>4</v>
      </c>
      <c r="F14" s="80"/>
      <c r="G14" s="80"/>
      <c r="H14" s="80"/>
      <c r="I14" s="14"/>
      <c r="K14" s="1"/>
    </row>
    <row r="15" spans="1:11" s="1" customFormat="1" ht="39" customHeight="1">
      <c r="A15" s="80"/>
      <c r="B15" s="82"/>
      <c r="C15" s="82"/>
      <c r="D15" s="82"/>
      <c r="E15" s="13" t="s">
        <v>5</v>
      </c>
      <c r="F15" s="31" t="s">
        <v>43</v>
      </c>
      <c r="G15" s="31" t="s">
        <v>44</v>
      </c>
      <c r="H15" s="13" t="s">
        <v>6</v>
      </c>
      <c r="I15" s="15"/>
      <c r="J15" s="15"/>
    </row>
    <row r="16" spans="1:11" s="1" customFormat="1" ht="28.5" customHeight="1">
      <c r="A16" s="36" t="s">
        <v>23</v>
      </c>
      <c r="B16" s="44"/>
      <c r="C16" s="44">
        <v>0</v>
      </c>
      <c r="D16" s="44">
        <v>0</v>
      </c>
      <c r="E16" s="44"/>
      <c r="F16" s="44"/>
      <c r="G16" s="44"/>
      <c r="H16" s="44"/>
      <c r="I16" s="15"/>
      <c r="J16" s="15"/>
    </row>
    <row r="17" spans="1:8" ht="31.15" customHeight="1">
      <c r="A17" s="16" t="s">
        <v>20</v>
      </c>
      <c r="B17" s="43">
        <v>8317.64</v>
      </c>
      <c r="C17" s="43">
        <v>4023.63</v>
      </c>
      <c r="D17" s="43">
        <f>B17-C17</f>
        <v>4294.0099999999993</v>
      </c>
      <c r="E17" s="45"/>
      <c r="F17" s="45"/>
      <c r="G17" s="45"/>
      <c r="H17" s="43">
        <v>0</v>
      </c>
    </row>
    <row r="18" spans="1:8" ht="30.6" customHeight="1">
      <c r="A18" s="16" t="s">
        <v>21</v>
      </c>
      <c r="B18" s="43">
        <v>4158.82</v>
      </c>
      <c r="C18" s="43">
        <v>3528.98</v>
      </c>
      <c r="D18" s="43">
        <f t="shared" ref="D18:D20" si="0">(B18-C18)+D17</f>
        <v>4923.8499999999985</v>
      </c>
      <c r="E18" s="45"/>
      <c r="F18" s="45"/>
      <c r="G18" s="45"/>
      <c r="H18" s="43">
        <v>0</v>
      </c>
    </row>
    <row r="19" spans="1:8" ht="33.6" customHeight="1">
      <c r="A19" s="16" t="s">
        <v>22</v>
      </c>
      <c r="B19" s="43">
        <v>4158.82</v>
      </c>
      <c r="C19" s="43">
        <v>3895.84</v>
      </c>
      <c r="D19" s="43">
        <f t="shared" si="0"/>
        <v>5186.8299999999981</v>
      </c>
      <c r="E19" s="45"/>
      <c r="F19" s="45"/>
      <c r="G19" s="45"/>
      <c r="H19" s="43">
        <v>0</v>
      </c>
    </row>
    <row r="20" spans="1:8" ht="33.6" customHeight="1">
      <c r="A20" s="48" t="s">
        <v>36</v>
      </c>
      <c r="B20" s="47">
        <v>4158.82</v>
      </c>
      <c r="C20" s="47">
        <v>3339.03</v>
      </c>
      <c r="D20" s="47">
        <f t="shared" si="0"/>
        <v>6006.6199999999972</v>
      </c>
      <c r="E20" s="45" t="s">
        <v>25</v>
      </c>
      <c r="F20" s="45" t="s">
        <v>45</v>
      </c>
      <c r="G20" s="45">
        <v>8.6999999999999993</v>
      </c>
      <c r="H20" s="47">
        <v>2445</v>
      </c>
    </row>
    <row r="21" spans="1:8" ht="33.6" customHeight="1">
      <c r="A21" s="48" t="s">
        <v>34</v>
      </c>
      <c r="B21" s="47">
        <v>4159</v>
      </c>
      <c r="C21" s="47">
        <v>5157.42</v>
      </c>
      <c r="D21" s="47">
        <f>D20+B21-C21</f>
        <v>5008.1999999999971</v>
      </c>
      <c r="E21" s="45" t="s">
        <v>37</v>
      </c>
      <c r="F21" s="45" t="s">
        <v>49</v>
      </c>
      <c r="G21" s="45">
        <v>2</v>
      </c>
      <c r="H21" s="47">
        <v>2885</v>
      </c>
    </row>
    <row r="22" spans="1:8" ht="33.6" customHeight="1">
      <c r="A22" s="48" t="s">
        <v>39</v>
      </c>
      <c r="B22" s="47">
        <v>4158.82</v>
      </c>
      <c r="C22" s="47">
        <v>4209.34</v>
      </c>
      <c r="D22" s="47">
        <f>D21+B22-C22</f>
        <v>4957.6799999999967</v>
      </c>
      <c r="E22" s="45"/>
      <c r="F22" s="45"/>
      <c r="G22" s="45"/>
      <c r="H22" s="47"/>
    </row>
    <row r="23" spans="1:8" ht="33.6" customHeight="1">
      <c r="A23" s="48" t="s">
        <v>41</v>
      </c>
      <c r="B23" s="47">
        <v>4158.82</v>
      </c>
      <c r="C23" s="47">
        <v>3910.55</v>
      </c>
      <c r="D23" s="47">
        <f>D22+B23-C23</f>
        <v>5205.9499999999962</v>
      </c>
      <c r="E23" s="45" t="s">
        <v>42</v>
      </c>
      <c r="F23" s="45" t="s">
        <v>45</v>
      </c>
      <c r="G23" s="45">
        <v>1.6</v>
      </c>
      <c r="H23" s="47">
        <v>12391</v>
      </c>
    </row>
    <row r="24" spans="1:8" ht="15.75">
      <c r="A24" s="17" t="s">
        <v>7</v>
      </c>
      <c r="B24" s="18">
        <f>SUM(B17:B23)</f>
        <v>33270.74</v>
      </c>
      <c r="C24" s="18">
        <f>SUM(C17:C22)+C23</f>
        <v>28064.79</v>
      </c>
      <c r="D24" s="18">
        <f>B24-C24</f>
        <v>5205.9499999999971</v>
      </c>
      <c r="E24" s="19"/>
      <c r="F24" s="19"/>
      <c r="G24" s="19"/>
      <c r="H24" s="18">
        <f>H20+H21+H23</f>
        <v>17721</v>
      </c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 ht="24" customHeight="1">
      <c r="A26" s="81" t="s">
        <v>8</v>
      </c>
      <c r="B26" s="81"/>
      <c r="C26" s="81"/>
      <c r="D26" s="81"/>
      <c r="E26" s="81"/>
      <c r="F26" s="63"/>
      <c r="G26" s="63"/>
      <c r="H26" s="57">
        <f>C24-H24</f>
        <v>10343.790000000001</v>
      </c>
    </row>
    <row r="27" spans="1:8" ht="18.75" customHeight="1">
      <c r="A27" s="81" t="s">
        <v>9</v>
      </c>
      <c r="B27" s="81"/>
      <c r="C27" s="81"/>
      <c r="D27" s="81"/>
      <c r="E27" s="81"/>
      <c r="F27" s="63"/>
      <c r="G27" s="63"/>
      <c r="H27" s="41">
        <f>D24</f>
        <v>5205.9499999999971</v>
      </c>
    </row>
    <row r="28" spans="1:8" ht="15" customHeight="1">
      <c r="A28" s="15"/>
      <c r="B28" s="15"/>
      <c r="C28" s="15"/>
      <c r="D28" s="15"/>
      <c r="E28" s="15"/>
      <c r="F28" s="15"/>
      <c r="G28" s="15"/>
      <c r="H28" s="15"/>
    </row>
    <row r="32" spans="1:8" ht="16.5" customHeight="1"/>
    <row r="33" spans="1:8" ht="15" customHeight="1">
      <c r="A33" s="21"/>
      <c r="B33" s="21"/>
      <c r="C33" s="21"/>
      <c r="D33" s="21"/>
      <c r="E33" s="21"/>
      <c r="F33" s="21"/>
      <c r="G33" s="21"/>
      <c r="H33" s="15"/>
    </row>
    <row r="34" spans="1:8" ht="15" customHeight="1">
      <c r="A34" s="21"/>
      <c r="B34" s="21"/>
      <c r="C34" s="21"/>
      <c r="D34" s="21"/>
      <c r="E34" s="21"/>
      <c r="F34" s="21"/>
      <c r="G34" s="21"/>
      <c r="H34" s="22"/>
    </row>
    <row r="35" spans="1:8" ht="15" customHeight="1">
      <c r="A35" s="3"/>
      <c r="B35" s="3"/>
    </row>
    <row r="36" spans="1:8" ht="18.75" customHeight="1">
      <c r="A36" s="3"/>
      <c r="B36" s="3"/>
    </row>
    <row r="37" spans="1:8" ht="18.75" customHeight="1"/>
    <row r="38" spans="1:8" ht="15" customHeight="1">
      <c r="A38" s="23"/>
      <c r="B38" s="23"/>
      <c r="C38" s="23"/>
      <c r="D38" s="23"/>
      <c r="E38" s="23"/>
      <c r="F38" s="23"/>
      <c r="G38" s="23"/>
      <c r="H38" s="23"/>
    </row>
    <row r="39" spans="1:8" ht="15" customHeight="1">
      <c r="A39" s="23"/>
      <c r="B39" s="23"/>
      <c r="C39" s="23"/>
      <c r="D39" s="23"/>
      <c r="E39" s="23"/>
      <c r="F39" s="23"/>
      <c r="G39" s="23"/>
      <c r="H39" s="24"/>
    </row>
    <row r="40" spans="1:8" ht="18.75" customHeight="1"/>
    <row r="41" spans="1:8" ht="18.75" customHeight="1"/>
    <row r="42" spans="1:8" ht="18.75" customHeight="1">
      <c r="A42" s="23"/>
      <c r="B42" s="25"/>
      <c r="C42" s="25"/>
      <c r="D42" s="25"/>
      <c r="E42" s="25"/>
      <c r="F42" s="25"/>
      <c r="G42" s="25"/>
    </row>
    <row r="43" spans="1:8" ht="18.75" customHeight="1">
      <c r="A43" s="23"/>
      <c r="B43" s="23"/>
      <c r="C43" s="23"/>
      <c r="D43" s="23"/>
      <c r="E43" s="23"/>
      <c r="F43" s="23"/>
      <c r="G43" s="23"/>
      <c r="H43" s="23"/>
    </row>
    <row r="44" spans="1:8" ht="15" customHeight="1">
      <c r="A44" s="20"/>
    </row>
    <row r="45" spans="1:8" ht="15" customHeight="1">
      <c r="A45" s="23"/>
      <c r="B45" s="25"/>
      <c r="C45" s="25"/>
      <c r="D45" s="25"/>
      <c r="E45" s="25"/>
      <c r="F45" s="25"/>
      <c r="G45" s="25"/>
      <c r="H45" s="25"/>
    </row>
  </sheetData>
  <sheetProtection selectLockedCells="1" selectUnlockedCells="1"/>
  <mergeCells count="7">
    <mergeCell ref="E14:H14"/>
    <mergeCell ref="A26:E26"/>
    <mergeCell ref="A27:E27"/>
    <mergeCell ref="A14:A15"/>
    <mergeCell ref="B14:B15"/>
    <mergeCell ref="C14:C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tabSelected="1" topLeftCell="A28" workbookViewId="0">
      <selection activeCell="N36" sqref="N36"/>
    </sheetView>
  </sheetViews>
  <sheetFormatPr defaultColWidth="8.7109375" defaultRowHeight="15" customHeight="1"/>
  <cols>
    <col min="1" max="1" width="4.5703125" style="26" customWidth="1"/>
    <col min="2" max="4" width="8.7109375" style="27" customWidth="1"/>
    <col min="5" max="5" width="49.7109375" style="27" customWidth="1"/>
    <col min="6" max="6" width="7.28515625" style="27" customWidth="1"/>
    <col min="7" max="7" width="7.7109375" style="27" customWidth="1"/>
    <col min="8" max="8" width="12" style="27" customWidth="1"/>
    <col min="9" max="16384" width="8.7109375" style="27"/>
  </cols>
  <sheetData>
    <row r="1" spans="1:12" ht="15" customHeight="1">
      <c r="A1" s="105" t="s">
        <v>10</v>
      </c>
      <c r="B1" s="105"/>
      <c r="C1" s="105"/>
      <c r="D1" s="105"/>
      <c r="E1" s="105"/>
      <c r="F1" s="105"/>
      <c r="G1" s="105"/>
      <c r="H1" s="105"/>
    </row>
    <row r="2" spans="1:12" ht="15" customHeight="1">
      <c r="A2" s="106" t="s">
        <v>47</v>
      </c>
      <c r="B2" s="106"/>
      <c r="C2" s="106"/>
      <c r="D2" s="106"/>
      <c r="E2" s="106"/>
      <c r="F2" s="106"/>
      <c r="G2" s="106"/>
      <c r="H2" s="106"/>
    </row>
    <row r="3" spans="1:12" ht="38.25" customHeight="1">
      <c r="A3" s="28"/>
      <c r="B3" s="109" t="s">
        <v>38</v>
      </c>
      <c r="C3" s="109"/>
      <c r="D3" s="109"/>
      <c r="E3" s="109"/>
      <c r="F3" s="109"/>
      <c r="G3" s="109"/>
      <c r="H3" s="109"/>
      <c r="I3" s="29"/>
    </row>
    <row r="4" spans="1:12" ht="20.25" customHeight="1">
      <c r="A4" s="107" t="s">
        <v>0</v>
      </c>
      <c r="B4" s="108" t="s">
        <v>11</v>
      </c>
      <c r="C4" s="108" t="s">
        <v>2</v>
      </c>
      <c r="D4" s="108" t="s">
        <v>12</v>
      </c>
      <c r="E4" s="80" t="s">
        <v>4</v>
      </c>
      <c r="F4" s="80"/>
      <c r="G4" s="80"/>
      <c r="H4" s="80"/>
    </row>
    <row r="5" spans="1:12" ht="38.25" customHeight="1">
      <c r="A5" s="107"/>
      <c r="B5" s="108"/>
      <c r="C5" s="108"/>
      <c r="D5" s="108"/>
      <c r="E5" s="30" t="s">
        <v>5</v>
      </c>
      <c r="F5" s="31" t="s">
        <v>43</v>
      </c>
      <c r="G5" s="31" t="s">
        <v>44</v>
      </c>
      <c r="H5" s="31" t="s">
        <v>6</v>
      </c>
    </row>
    <row r="6" spans="1:12" s="39" customFormat="1" ht="54" customHeight="1">
      <c r="A6" s="40" t="s">
        <v>23</v>
      </c>
      <c r="B6" s="37"/>
      <c r="C6" s="37">
        <v>0</v>
      </c>
      <c r="D6" s="37">
        <v>0</v>
      </c>
      <c r="E6" s="37"/>
      <c r="F6" s="37"/>
      <c r="G6" s="37"/>
      <c r="H6" s="38"/>
    </row>
    <row r="7" spans="1:12" ht="37.15" customHeight="1">
      <c r="A7" s="110" t="s">
        <v>20</v>
      </c>
      <c r="B7" s="95">
        <v>9764.16</v>
      </c>
      <c r="C7" s="111">
        <v>4723.37</v>
      </c>
      <c r="D7" s="111">
        <f>B7-C7</f>
        <v>5040.79</v>
      </c>
      <c r="E7" s="32" t="s">
        <v>26</v>
      </c>
      <c r="F7" s="71" t="s">
        <v>46</v>
      </c>
      <c r="G7" s="71">
        <v>1</v>
      </c>
      <c r="H7" s="43">
        <f>904.09*2.5</f>
        <v>2260.2249999999999</v>
      </c>
    </row>
    <row r="8" spans="1:12" ht="39" customHeight="1">
      <c r="A8" s="110"/>
      <c r="B8" s="96"/>
      <c r="C8" s="111"/>
      <c r="D8" s="111"/>
      <c r="E8" s="46" t="s">
        <v>19</v>
      </c>
      <c r="F8" s="72" t="s">
        <v>46</v>
      </c>
      <c r="G8" s="72">
        <v>1</v>
      </c>
      <c r="H8" s="49">
        <f>14759.93*3.4%</f>
        <v>501.83762000000007</v>
      </c>
    </row>
    <row r="9" spans="1:12" ht="16.899999999999999" customHeight="1">
      <c r="A9" s="110"/>
      <c r="B9" s="97"/>
      <c r="C9" s="111"/>
      <c r="D9" s="111"/>
      <c r="E9" s="89" t="s">
        <v>13</v>
      </c>
      <c r="F9" s="90"/>
      <c r="G9" s="91"/>
      <c r="H9" s="73">
        <f>SUM(H7:H8)</f>
        <v>2762.0626200000002</v>
      </c>
    </row>
    <row r="10" spans="1:12" ht="29.45" customHeight="1">
      <c r="A10" s="92" t="s">
        <v>21</v>
      </c>
      <c r="B10" s="112">
        <v>4882.08</v>
      </c>
      <c r="C10" s="95">
        <v>4142.72</v>
      </c>
      <c r="D10" s="95">
        <f>(B10-C10)+D7</f>
        <v>5780.15</v>
      </c>
      <c r="E10" s="32" t="s">
        <v>27</v>
      </c>
      <c r="F10" s="71" t="s">
        <v>46</v>
      </c>
      <c r="G10" s="71">
        <v>1</v>
      </c>
      <c r="H10" s="43">
        <f>904.09*2.5</f>
        <v>2260.2249999999999</v>
      </c>
    </row>
    <row r="11" spans="1:12" ht="39" customHeight="1">
      <c r="A11" s="93"/>
      <c r="B11" s="113"/>
      <c r="C11" s="96"/>
      <c r="D11" s="96"/>
      <c r="E11" s="46" t="s">
        <v>19</v>
      </c>
      <c r="F11" s="72" t="s">
        <v>46</v>
      </c>
      <c r="G11" s="72">
        <v>1</v>
      </c>
      <c r="H11" s="49">
        <f>13541.16*3.4%</f>
        <v>460.39944000000003</v>
      </c>
    </row>
    <row r="12" spans="1:12" ht="39" customHeight="1">
      <c r="A12" s="93"/>
      <c r="B12" s="113"/>
      <c r="C12" s="96"/>
      <c r="D12" s="96"/>
      <c r="E12" s="46" t="s">
        <v>28</v>
      </c>
      <c r="F12" s="78" t="s">
        <v>48</v>
      </c>
      <c r="G12" s="78">
        <v>61.84</v>
      </c>
      <c r="H12" s="49">
        <v>12000</v>
      </c>
    </row>
    <row r="13" spans="1:12" ht="39" customHeight="1">
      <c r="A13" s="93"/>
      <c r="B13" s="113"/>
      <c r="C13" s="96"/>
      <c r="D13" s="96"/>
      <c r="E13" s="46" t="s">
        <v>29</v>
      </c>
      <c r="F13" s="78" t="s">
        <v>50</v>
      </c>
      <c r="G13" s="78">
        <v>2</v>
      </c>
      <c r="H13" s="49">
        <v>15420</v>
      </c>
    </row>
    <row r="14" spans="1:12" ht="15" customHeight="1">
      <c r="A14" s="93"/>
      <c r="B14" s="114"/>
      <c r="C14" s="96"/>
      <c r="D14" s="96"/>
      <c r="E14" s="89" t="s">
        <v>13</v>
      </c>
      <c r="F14" s="90"/>
      <c r="G14" s="91"/>
      <c r="H14" s="73">
        <f>H10+H11+H12+H13</f>
        <v>30140.62444</v>
      </c>
    </row>
    <row r="15" spans="1:12" ht="38.450000000000003" customHeight="1">
      <c r="A15" s="92" t="s">
        <v>22</v>
      </c>
      <c r="B15" s="95">
        <v>4882.08</v>
      </c>
      <c r="C15" s="95">
        <v>4573.33</v>
      </c>
      <c r="D15" s="95">
        <f>(B15-C15)+D10</f>
        <v>6088.9</v>
      </c>
      <c r="E15" s="32" t="s">
        <v>30</v>
      </c>
      <c r="F15" s="71" t="s">
        <v>46</v>
      </c>
      <c r="G15" s="71">
        <v>1</v>
      </c>
      <c r="H15" s="43">
        <f>904.09*2.5</f>
        <v>2260.2249999999999</v>
      </c>
    </row>
    <row r="16" spans="1:12" ht="38.450000000000003" customHeight="1">
      <c r="A16" s="93"/>
      <c r="B16" s="96"/>
      <c r="C16" s="96"/>
      <c r="D16" s="96"/>
      <c r="E16" s="46" t="s">
        <v>19</v>
      </c>
      <c r="F16" s="72" t="s">
        <v>46</v>
      </c>
      <c r="G16" s="72">
        <v>1</v>
      </c>
      <c r="H16" s="49">
        <f>14942.64*3.4%</f>
        <v>508.04975999999999</v>
      </c>
      <c r="L16" s="62"/>
    </row>
    <row r="17" spans="1:8" ht="38.450000000000003" customHeight="1">
      <c r="A17" s="93"/>
      <c r="B17" s="96"/>
      <c r="C17" s="96"/>
      <c r="D17" s="96"/>
      <c r="E17" s="52" t="s">
        <v>31</v>
      </c>
      <c r="F17" s="77" t="s">
        <v>45</v>
      </c>
      <c r="G17" s="77">
        <v>263.5</v>
      </c>
      <c r="H17" s="53">
        <v>984</v>
      </c>
    </row>
    <row r="18" spans="1:8" ht="15" customHeight="1">
      <c r="A18" s="93"/>
      <c r="B18" s="96"/>
      <c r="C18" s="96"/>
      <c r="D18" s="96"/>
      <c r="E18" s="89" t="s">
        <v>13</v>
      </c>
      <c r="F18" s="90"/>
      <c r="G18" s="91"/>
      <c r="H18" s="74">
        <f>H15+H16+H17</f>
        <v>3752.2747599999998</v>
      </c>
    </row>
    <row r="19" spans="1:8" ht="29.25" customHeight="1">
      <c r="A19" s="110" t="s">
        <v>24</v>
      </c>
      <c r="B19" s="111">
        <v>4882.08</v>
      </c>
      <c r="C19" s="111">
        <v>3919.76</v>
      </c>
      <c r="D19" s="111">
        <f>D15+B19-C19</f>
        <v>7051.2199999999993</v>
      </c>
      <c r="E19" s="32" t="s">
        <v>30</v>
      </c>
      <c r="F19" s="71" t="s">
        <v>46</v>
      </c>
      <c r="G19" s="71">
        <v>1</v>
      </c>
      <c r="H19" s="47">
        <f>904.09*2.5</f>
        <v>2260.2249999999999</v>
      </c>
    </row>
    <row r="20" spans="1:8" ht="39" customHeight="1">
      <c r="A20" s="110"/>
      <c r="B20" s="111"/>
      <c r="C20" s="111"/>
      <c r="D20" s="111"/>
      <c r="E20" s="46" t="s">
        <v>19</v>
      </c>
      <c r="F20" s="72" t="s">
        <v>46</v>
      </c>
      <c r="G20" s="72">
        <v>1</v>
      </c>
      <c r="H20" s="49">
        <f>12807.85*3.4%</f>
        <v>435.46690000000007</v>
      </c>
    </row>
    <row r="21" spans="1:8" ht="25.5" customHeight="1">
      <c r="A21" s="110"/>
      <c r="B21" s="111"/>
      <c r="C21" s="111"/>
      <c r="D21" s="111"/>
      <c r="E21" s="52" t="s">
        <v>32</v>
      </c>
      <c r="F21" s="77" t="s">
        <v>50</v>
      </c>
      <c r="G21" s="77">
        <v>1</v>
      </c>
      <c r="H21" s="53">
        <v>813</v>
      </c>
    </row>
    <row r="22" spans="1:8" ht="23.25" customHeight="1">
      <c r="A22" s="110"/>
      <c r="B22" s="111"/>
      <c r="C22" s="111"/>
      <c r="D22" s="111"/>
      <c r="E22" s="52" t="s">
        <v>33</v>
      </c>
      <c r="F22" s="77" t="s">
        <v>50</v>
      </c>
      <c r="G22" s="77">
        <v>1</v>
      </c>
      <c r="H22" s="53">
        <v>904</v>
      </c>
    </row>
    <row r="23" spans="1:8" ht="17.25" customHeight="1">
      <c r="A23" s="110"/>
      <c r="B23" s="111"/>
      <c r="C23" s="111"/>
      <c r="D23" s="111"/>
      <c r="E23" s="83" t="s">
        <v>13</v>
      </c>
      <c r="F23" s="84"/>
      <c r="G23" s="85"/>
      <c r="H23" s="73">
        <f>H19+H20+H21+H22</f>
        <v>4412.6918999999998</v>
      </c>
    </row>
    <row r="24" spans="1:8" ht="27.75" customHeight="1">
      <c r="A24" s="92" t="s">
        <v>34</v>
      </c>
      <c r="B24" s="95">
        <v>4882</v>
      </c>
      <c r="C24" s="95">
        <v>6054.31</v>
      </c>
      <c r="D24" s="95">
        <f>D19+B24-C24</f>
        <v>5878.9099999999989</v>
      </c>
      <c r="E24" s="67" t="s">
        <v>30</v>
      </c>
      <c r="F24" s="71" t="s">
        <v>46</v>
      </c>
      <c r="G24" s="71">
        <v>1</v>
      </c>
      <c r="H24" s="56">
        <f>904.09*2.5</f>
        <v>2260.2249999999999</v>
      </c>
    </row>
    <row r="25" spans="1:8" ht="51" customHeight="1">
      <c r="A25" s="93"/>
      <c r="B25" s="96"/>
      <c r="C25" s="96"/>
      <c r="D25" s="96"/>
      <c r="E25" s="46" t="s">
        <v>19</v>
      </c>
      <c r="F25" s="72" t="s">
        <v>46</v>
      </c>
      <c r="G25" s="72">
        <v>1</v>
      </c>
      <c r="H25" s="58">
        <v>525</v>
      </c>
    </row>
    <row r="26" spans="1:8" ht="17.25" customHeight="1">
      <c r="A26" s="93"/>
      <c r="B26" s="96"/>
      <c r="C26" s="96"/>
      <c r="D26" s="96"/>
      <c r="E26" s="66" t="s">
        <v>35</v>
      </c>
      <c r="F26" s="76" t="s">
        <v>48</v>
      </c>
      <c r="G26" s="76">
        <v>3737</v>
      </c>
      <c r="H26" s="56">
        <v>5662</v>
      </c>
    </row>
    <row r="27" spans="1:8" ht="17.25" customHeight="1">
      <c r="A27" s="94"/>
      <c r="B27" s="97"/>
      <c r="C27" s="97"/>
      <c r="D27" s="97"/>
      <c r="E27" s="83" t="s">
        <v>13</v>
      </c>
      <c r="F27" s="84"/>
      <c r="G27" s="85"/>
      <c r="H27" s="73">
        <f>H24+H25+H26</f>
        <v>8447.2250000000004</v>
      </c>
    </row>
    <row r="28" spans="1:8" ht="33" customHeight="1">
      <c r="A28" s="92" t="s">
        <v>40</v>
      </c>
      <c r="B28" s="98">
        <v>4882</v>
      </c>
      <c r="C28" s="98">
        <v>4941.38</v>
      </c>
      <c r="D28" s="101">
        <f>D24+B28-C28</f>
        <v>5819.53</v>
      </c>
      <c r="E28" s="67" t="s">
        <v>30</v>
      </c>
      <c r="F28" s="71" t="s">
        <v>46</v>
      </c>
      <c r="G28" s="71">
        <v>1</v>
      </c>
      <c r="H28" s="61">
        <f>904.09*2.5</f>
        <v>2260.2249999999999</v>
      </c>
    </row>
    <row r="29" spans="1:8" ht="41.25" customHeight="1">
      <c r="A29" s="93"/>
      <c r="B29" s="99"/>
      <c r="C29" s="99"/>
      <c r="D29" s="102"/>
      <c r="E29" s="68" t="s">
        <v>19</v>
      </c>
      <c r="F29" s="72" t="s">
        <v>46</v>
      </c>
      <c r="G29" s="72">
        <v>1</v>
      </c>
      <c r="H29" s="61">
        <f>16146.12*3.4%</f>
        <v>548.9680800000001</v>
      </c>
    </row>
    <row r="30" spans="1:8" ht="15" customHeight="1">
      <c r="A30" s="93"/>
      <c r="B30" s="99"/>
      <c r="C30" s="99"/>
      <c r="D30" s="102"/>
      <c r="E30" s="66"/>
      <c r="F30" s="69"/>
      <c r="G30" s="69"/>
      <c r="H30" s="60"/>
    </row>
    <row r="31" spans="1:8" ht="15" customHeight="1">
      <c r="A31" s="94"/>
      <c r="B31" s="100"/>
      <c r="C31" s="100"/>
      <c r="D31" s="103"/>
      <c r="E31" s="83" t="s">
        <v>13</v>
      </c>
      <c r="F31" s="84"/>
      <c r="G31" s="85"/>
      <c r="H31" s="75">
        <f>SUM(H28:H30)</f>
        <v>2809.19308</v>
      </c>
    </row>
    <row r="32" spans="1:8" ht="39" customHeight="1">
      <c r="A32" s="92" t="s">
        <v>41</v>
      </c>
      <c r="B32" s="98">
        <v>4882</v>
      </c>
      <c r="C32" s="98">
        <v>4590.6499999999996</v>
      </c>
      <c r="D32" s="98">
        <f>D28+B32-C32</f>
        <v>6110.8799999999992</v>
      </c>
      <c r="E32" s="67" t="s">
        <v>30</v>
      </c>
      <c r="F32" s="71" t="s">
        <v>46</v>
      </c>
      <c r="G32" s="71">
        <v>1</v>
      </c>
      <c r="H32" s="61">
        <f>904.09*2.5</f>
        <v>2260.2249999999999</v>
      </c>
    </row>
    <row r="33" spans="1:10" ht="48.75" customHeight="1">
      <c r="A33" s="93"/>
      <c r="B33" s="99"/>
      <c r="C33" s="99"/>
      <c r="D33" s="99"/>
      <c r="E33" s="68" t="s">
        <v>19</v>
      </c>
      <c r="F33" s="72" t="s">
        <v>46</v>
      </c>
      <c r="G33" s="72">
        <v>1</v>
      </c>
      <c r="H33" s="61">
        <f>15000.04*3.4%</f>
        <v>510.00136000000009</v>
      </c>
    </row>
    <row r="34" spans="1:10" ht="15" customHeight="1">
      <c r="A34" s="93"/>
      <c r="B34" s="99"/>
      <c r="C34" s="99"/>
      <c r="D34" s="99"/>
      <c r="E34" s="66"/>
      <c r="F34" s="69"/>
      <c r="G34" s="69"/>
      <c r="H34" s="60"/>
    </row>
    <row r="35" spans="1:10" ht="15.75" customHeight="1">
      <c r="A35" s="94"/>
      <c r="B35" s="100"/>
      <c r="C35" s="100"/>
      <c r="D35" s="100"/>
      <c r="E35" s="86" t="s">
        <v>13</v>
      </c>
      <c r="F35" s="87"/>
      <c r="G35" s="88"/>
      <c r="H35" s="75">
        <f>SUM(H32:H34)</f>
        <v>2770.2263600000001</v>
      </c>
    </row>
    <row r="36" spans="1:10" ht="15" customHeight="1">
      <c r="A36" s="50"/>
      <c r="B36" s="51">
        <f>SUM(B7:B31)+B32</f>
        <v>39056.400000000001</v>
      </c>
      <c r="C36" s="51">
        <f>SUM(C7:C31)+C32</f>
        <v>32945.520000000004</v>
      </c>
      <c r="D36" s="54">
        <f>B36-C36</f>
        <v>6110.8799999999974</v>
      </c>
      <c r="E36" s="59" t="s">
        <v>14</v>
      </c>
      <c r="F36" s="70"/>
      <c r="G36" s="70"/>
      <c r="H36" s="55">
        <f>H31+H27+H23+H18+H14+H9+H35</f>
        <v>55094.298159999991</v>
      </c>
    </row>
    <row r="37" spans="1:10" ht="15" customHeight="1">
      <c r="A37" s="28"/>
      <c r="B37" s="2"/>
      <c r="C37" s="3"/>
      <c r="D37" s="3"/>
      <c r="E37" s="3"/>
      <c r="F37" s="3"/>
      <c r="G37" s="3"/>
      <c r="H37" s="3"/>
    </row>
    <row r="38" spans="1:10" ht="22.5" customHeight="1">
      <c r="A38" s="81" t="s">
        <v>15</v>
      </c>
      <c r="B38" s="81"/>
      <c r="C38" s="81"/>
      <c r="D38" s="81"/>
      <c r="E38" s="81"/>
      <c r="F38" s="79"/>
      <c r="G38" s="65"/>
      <c r="H38" s="57">
        <f>C36-H36</f>
        <v>-22148.778159999987</v>
      </c>
      <c r="J38" s="62"/>
    </row>
    <row r="39" spans="1:10" ht="15" customHeight="1">
      <c r="A39" s="81" t="s">
        <v>16</v>
      </c>
      <c r="B39" s="81"/>
      <c r="C39" s="81"/>
      <c r="D39" s="81"/>
      <c r="E39" s="81"/>
      <c r="F39" s="63"/>
      <c r="G39" s="63"/>
      <c r="H39" s="41">
        <f>D28</f>
        <v>5819.53</v>
      </c>
    </row>
    <row r="40" spans="1:10" ht="15" customHeight="1" thickBot="1">
      <c r="A40" s="33"/>
      <c r="B40" s="34"/>
      <c r="C40" s="35"/>
      <c r="D40" s="35"/>
      <c r="E40" s="35"/>
      <c r="F40" s="35"/>
      <c r="G40" s="35"/>
      <c r="H40" s="35"/>
    </row>
    <row r="41" spans="1:10" ht="15" customHeight="1" thickTop="1">
      <c r="A41" s="28"/>
      <c r="B41" s="2"/>
      <c r="C41" s="3"/>
      <c r="D41" s="3"/>
      <c r="E41" s="3"/>
      <c r="F41" s="3"/>
      <c r="G41" s="3"/>
      <c r="H41" s="3"/>
    </row>
    <row r="42" spans="1:10" ht="15" customHeight="1">
      <c r="A42" s="104" t="s">
        <v>17</v>
      </c>
      <c r="B42" s="104"/>
      <c r="C42" s="104"/>
      <c r="D42" s="104"/>
      <c r="E42" s="104"/>
      <c r="F42" s="104"/>
      <c r="G42" s="104"/>
      <c r="H42" s="104"/>
    </row>
    <row r="43" spans="1:10" ht="15" customHeight="1">
      <c r="A43" s="104" t="s">
        <v>18</v>
      </c>
      <c r="B43" s="104"/>
      <c r="C43" s="104"/>
      <c r="D43" s="104"/>
      <c r="E43" s="104"/>
      <c r="F43" s="64"/>
      <c r="G43" s="64"/>
      <c r="H43" s="42">
        <f>D28+Ремонт!D24</f>
        <v>11025.479999999996</v>
      </c>
    </row>
    <row r="44" spans="1:10" ht="15" customHeight="1">
      <c r="A44" s="28"/>
      <c r="B44" s="2"/>
      <c r="C44" s="3"/>
      <c r="D44" s="3"/>
      <c r="E44" s="3"/>
      <c r="F44" s="3"/>
      <c r="G44" s="3"/>
      <c r="H44" s="3"/>
    </row>
    <row r="45" spans="1:10" ht="15" customHeight="1">
      <c r="A45" s="20"/>
      <c r="B45" s="2"/>
      <c r="C45" s="3"/>
      <c r="D45" s="3"/>
      <c r="E45" s="3"/>
      <c r="F45" s="3"/>
      <c r="G45" s="3"/>
      <c r="H45" s="3"/>
    </row>
  </sheetData>
  <sheetProtection selectLockedCells="1" selectUnlockedCells="1"/>
  <mergeCells count="47">
    <mergeCell ref="B7:B9"/>
    <mergeCell ref="C7:C9"/>
    <mergeCell ref="D7:D9"/>
    <mergeCell ref="B19:B23"/>
    <mergeCell ref="C19:C23"/>
    <mergeCell ref="D19:D23"/>
    <mergeCell ref="B10:B14"/>
    <mergeCell ref="C10:C14"/>
    <mergeCell ref="D10:D14"/>
    <mergeCell ref="A43:E43"/>
    <mergeCell ref="A1:H1"/>
    <mergeCell ref="A2:H2"/>
    <mergeCell ref="A4:A5"/>
    <mergeCell ref="B4:B5"/>
    <mergeCell ref="C4:C5"/>
    <mergeCell ref="D4:D5"/>
    <mergeCell ref="E4:H4"/>
    <mergeCell ref="A15:A18"/>
    <mergeCell ref="B15:B18"/>
    <mergeCell ref="C15:C18"/>
    <mergeCell ref="D15:D18"/>
    <mergeCell ref="A10:A14"/>
    <mergeCell ref="B3:H3"/>
    <mergeCell ref="A19:A23"/>
    <mergeCell ref="A7:A9"/>
    <mergeCell ref="A32:A35"/>
    <mergeCell ref="B32:B35"/>
    <mergeCell ref="C32:C35"/>
    <mergeCell ref="D32:D35"/>
    <mergeCell ref="A42:H42"/>
    <mergeCell ref="A39:E39"/>
    <mergeCell ref="A38:E38"/>
    <mergeCell ref="A24:A27"/>
    <mergeCell ref="B24:B27"/>
    <mergeCell ref="C24:C27"/>
    <mergeCell ref="D24:D27"/>
    <mergeCell ref="A28:A31"/>
    <mergeCell ref="B28:B31"/>
    <mergeCell ref="C28:C31"/>
    <mergeCell ref="D28:D31"/>
    <mergeCell ref="E31:G31"/>
    <mergeCell ref="E35:G35"/>
    <mergeCell ref="E9:G9"/>
    <mergeCell ref="E14:G14"/>
    <mergeCell ref="E18:G18"/>
    <mergeCell ref="E23:G23"/>
    <mergeCell ref="E27:G27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DirectorIvan</cp:lastModifiedBy>
  <cp:lastPrinted>2017-12-16T07:09:24Z</cp:lastPrinted>
  <dcterms:created xsi:type="dcterms:W3CDTF">2017-10-17T10:39:12Z</dcterms:created>
  <dcterms:modified xsi:type="dcterms:W3CDTF">2018-02-12T08:07:11Z</dcterms:modified>
</cp:coreProperties>
</file>