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45621"/>
</workbook>
</file>

<file path=xl/calcChain.xml><?xml version="1.0" encoding="utf-8"?>
<calcChain xmlns="http://schemas.openxmlformats.org/spreadsheetml/2006/main">
  <c r="B24" i="2"/>
  <c r="B21" i="1"/>
  <c r="H21" i="2"/>
  <c r="H20"/>
  <c r="H23" s="1"/>
  <c r="H21" i="1"/>
  <c r="C12" i="2" l="1"/>
  <c r="C24" s="1"/>
  <c r="H17"/>
  <c r="H16"/>
  <c r="C18" i="1"/>
  <c r="H13" i="2"/>
  <c r="H12"/>
  <c r="C21" i="1" l="1"/>
  <c r="D21" s="1"/>
  <c r="H19" i="2"/>
  <c r="H15"/>
  <c r="H8"/>
  <c r="H7"/>
  <c r="D7"/>
  <c r="D12" s="1"/>
  <c r="D16" s="1"/>
  <c r="D20" s="1"/>
  <c r="D17" i="1"/>
  <c r="D18" s="1"/>
  <c r="D19" s="1"/>
  <c r="D20" s="1"/>
  <c r="H11" i="2" l="1"/>
  <c r="H24" s="1"/>
  <c r="H26" s="1"/>
  <c r="D24"/>
  <c r="H27" s="1"/>
  <c r="H23" i="1"/>
  <c r="H31" i="2" l="1"/>
  <c r="H24" i="1"/>
</calcChain>
</file>

<file path=xl/sharedStrings.xml><?xml version="1.0" encoding="utf-8"?>
<sst xmlns="http://schemas.openxmlformats.org/spreadsheetml/2006/main" count="71" uniqueCount="43">
  <si>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</si>
  <si>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</si>
  <si>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</si>
  <si>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</si>
  <si>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</si>
  <si>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</si>
  <si>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</si>
  <si>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</si>
  <si>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</si>
  <si>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</si>
  <si>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</si>
  <si>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</si>
  <si>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</si>
  <si>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</si>
  <si>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</si>
  <si>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</si>
  <si>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</si>
  <si>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</si>
  <si>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</si>
  <si>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</si>
  <si>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Сальдо на 01.06.2017</t>
  </si>
  <si>
    <t>Сентябрь , 2017г.</t>
  </si>
  <si>
    <t>Сальдо на 01.07.2017</t>
  </si>
  <si>
    <t>Сентябрь 2017г.</t>
  </si>
  <si>
    <t>Установка дроссельной шайбы</t>
  </si>
  <si>
    <t>Циолковского, 32/1</t>
  </si>
  <si>
    <r>
      <t xml:space="preserve">Абонентская плата за аварийное обслуживание                                     (S 3 161,03 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</si>
  <si>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>ЦО</t>
  </si>
  <si>
    <t>Октябрь, 2017г.</t>
  </si>
  <si>
    <t xml:space="preserve">Ноябрь, 2017г. </t>
  </si>
  <si>
    <t>Ремонт кровли   кв. 17</t>
  </si>
  <si>
    <t>Заполнение системы</t>
  </si>
  <si>
    <t>Ноябрь, 2017г.</t>
  </si>
  <si>
    <t>Сброс воздуха кв.49</t>
  </si>
  <si>
    <t>Декабрь, 2017г.</t>
  </si>
  <si>
    <t>Ремонт кровли п.3  кв. 50</t>
  </si>
  <si>
    <t>Ед.измерения</t>
  </si>
  <si>
    <t>Кол-во</t>
  </si>
  <si>
    <t>м2</t>
  </si>
  <si>
    <t>мес</t>
  </si>
  <si>
    <t xml:space="preserve">    за период с 01.09.2017г. по 31.12.2017г. 
</t>
  </si>
  <si>
    <t>шт</t>
  </si>
  <si>
    <t>м3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</si>
</sst>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textRotation="255" wrapText="1"/>
    </xf>
    <xf numFmtId="3" fontId="6" fillId="0" borderId="7" xfId="1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 wrapText="1"/>
    </xf>
    <xf numFmtId="0" fontId="11" fillId="0" borderId="16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10" xfId="0" applyFont="1" applyBorder="1" applyAlignment="1">
      <alignment horizontal="center" vertical="center" textRotation="90" shrinkToFit="1"/>
    </xf>
    <xf numFmtId="0" fontId="18" fillId="0" borderId="11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32/1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Циолклвского, 32/1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01.09.2017г. по 31.12.2017 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opLeftCell="A14" workbookViewId="0">
      <selection activeCell="J19" sqref="J19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29.85546875" style="3" customWidth="1"/>
    <col min="6" max="7" width="6.28515625" style="3" customWidth="1"/>
    <col min="8" max="8" width="9.85546875" style="3" customWidth="1"/>
    <col min="9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71" t="s">
        <v>0</v>
      </c>
      <c r="B14" s="73" t="s">
        <v>1</v>
      </c>
      <c r="C14" s="73" t="s">
        <v>2</v>
      </c>
      <c r="D14" s="73" t="s">
        <v>3</v>
      </c>
      <c r="E14" s="71" t="s">
        <v>4</v>
      </c>
      <c r="F14" s="71"/>
      <c r="G14" s="71"/>
      <c r="H14" s="71"/>
      <c r="I14" s="14"/>
      <c r="K14" s="1"/>
    </row>
    <row r="15" spans="1:11" s="1" customFormat="1" ht="28.5" customHeight="1">
      <c r="A15" s="71"/>
      <c r="B15" s="73"/>
      <c r="C15" s="73"/>
      <c r="D15" s="73"/>
      <c r="E15" s="13" t="s">
        <v>5</v>
      </c>
      <c r="F15" s="31" t="s">
        <v>36</v>
      </c>
      <c r="G15" s="31" t="s">
        <v>37</v>
      </c>
      <c r="H15" s="13" t="s">
        <v>6</v>
      </c>
      <c r="I15" s="15"/>
      <c r="J15" s="15"/>
    </row>
    <row r="16" spans="1:11" s="1" customFormat="1" ht="28.5" customHeight="1">
      <c r="A16" s="36" t="s">
        <v>22</v>
      </c>
      <c r="B16" s="44"/>
      <c r="C16" s="44">
        <v>0</v>
      </c>
      <c r="D16" s="44">
        <v>0</v>
      </c>
      <c r="E16" s="44"/>
      <c r="F16" s="44"/>
      <c r="G16" s="44"/>
      <c r="H16" s="44"/>
      <c r="I16" s="15"/>
      <c r="J16" s="15"/>
    </row>
    <row r="17" spans="1:12" ht="33.6" customHeight="1">
      <c r="A17" s="16" t="s">
        <v>23</v>
      </c>
      <c r="B17" s="43">
        <v>14540.74</v>
      </c>
      <c r="C17" s="43">
        <v>1064.17</v>
      </c>
      <c r="D17" s="43">
        <f>B17-C17</f>
        <v>13476.57</v>
      </c>
      <c r="E17" s="45"/>
      <c r="F17" s="45"/>
      <c r="G17" s="45"/>
      <c r="H17" s="43"/>
    </row>
    <row r="18" spans="1:12" ht="33.6" customHeight="1">
      <c r="A18" s="16" t="s">
        <v>28</v>
      </c>
      <c r="B18" s="47">
        <v>14540.74</v>
      </c>
      <c r="C18" s="47">
        <f>12352.79+257.55</f>
        <v>12610.34</v>
      </c>
      <c r="D18" s="47">
        <f>D17+B18-C18</f>
        <v>15406.969999999998</v>
      </c>
      <c r="E18" s="45"/>
      <c r="F18" s="45"/>
      <c r="G18" s="45"/>
      <c r="H18" s="47"/>
    </row>
    <row r="19" spans="1:12" ht="33.6" customHeight="1">
      <c r="A19" s="16" t="s">
        <v>29</v>
      </c>
      <c r="B19" s="47">
        <v>14540.74</v>
      </c>
      <c r="C19" s="47">
        <v>11372.83</v>
      </c>
      <c r="D19" s="47">
        <f>D18+B19-C19</f>
        <v>18574.879999999997</v>
      </c>
      <c r="E19" s="45" t="s">
        <v>30</v>
      </c>
      <c r="F19" s="45" t="s">
        <v>38</v>
      </c>
      <c r="G19" s="45">
        <v>35</v>
      </c>
      <c r="H19" s="47">
        <v>32697</v>
      </c>
    </row>
    <row r="20" spans="1:12" ht="33.6" customHeight="1">
      <c r="A20" s="16" t="s">
        <v>34</v>
      </c>
      <c r="B20" s="47">
        <v>14541</v>
      </c>
      <c r="C20" s="47">
        <v>13817.59</v>
      </c>
      <c r="D20" s="47">
        <f>D19+B20-C20</f>
        <v>19298.289999999997</v>
      </c>
      <c r="E20" s="45" t="s">
        <v>35</v>
      </c>
      <c r="F20" s="45" t="s">
        <v>38</v>
      </c>
      <c r="G20" s="45">
        <v>20</v>
      </c>
      <c r="H20" s="47">
        <v>4966</v>
      </c>
    </row>
    <row r="21" spans="1:12" ht="15.75">
      <c r="A21" s="17" t="s">
        <v>7</v>
      </c>
      <c r="B21" s="18">
        <f>SUM(B17:B20)</f>
        <v>58163.22</v>
      </c>
      <c r="C21" s="18">
        <f>SUM(C17:C20)</f>
        <v>38864.93</v>
      </c>
      <c r="D21" s="18">
        <f>B21-C21</f>
        <v>19298.29</v>
      </c>
      <c r="E21" s="19"/>
      <c r="F21" s="19"/>
      <c r="G21" s="19"/>
      <c r="H21" s="18">
        <f>SUM(H19:H20)</f>
        <v>37663</v>
      </c>
    </row>
    <row r="22" spans="1:12">
      <c r="A22" s="15"/>
      <c r="B22" s="15"/>
      <c r="C22" s="15"/>
      <c r="D22" s="15"/>
      <c r="E22" s="15"/>
      <c r="F22" s="15"/>
      <c r="G22" s="15"/>
      <c r="H22" s="15"/>
    </row>
    <row r="23" spans="1:12" ht="24" customHeight="1">
      <c r="A23" s="72" t="s">
        <v>8</v>
      </c>
      <c r="B23" s="72"/>
      <c r="C23" s="72"/>
      <c r="D23" s="72"/>
      <c r="E23" s="72"/>
      <c r="F23" s="56"/>
      <c r="G23" s="56"/>
      <c r="H23" s="55">
        <f>C21 - H21</f>
        <v>1201.9300000000003</v>
      </c>
      <c r="I23" s="70"/>
      <c r="J23" s="70"/>
      <c r="K23" s="70"/>
      <c r="L23" s="70"/>
    </row>
    <row r="24" spans="1:12" ht="18.75" customHeight="1">
      <c r="A24" s="72" t="s">
        <v>9</v>
      </c>
      <c r="B24" s="72"/>
      <c r="C24" s="72"/>
      <c r="D24" s="72"/>
      <c r="E24" s="72"/>
      <c r="F24" s="56"/>
      <c r="G24" s="56"/>
      <c r="H24" s="41">
        <f>D21</f>
        <v>19298.29</v>
      </c>
      <c r="I24" s="70"/>
      <c r="J24" s="70"/>
      <c r="K24" s="70"/>
      <c r="L24" s="70"/>
    </row>
    <row r="25" spans="1:12" ht="15" customHeight="1">
      <c r="A25" s="15"/>
      <c r="B25" s="15"/>
      <c r="C25" s="15"/>
      <c r="D25" s="15"/>
      <c r="E25" s="15"/>
      <c r="F25" s="15"/>
      <c r="G25" s="15"/>
      <c r="H25" s="15"/>
    </row>
    <row r="29" spans="1:12" ht="16.5" customHeight="1"/>
    <row r="30" spans="1:12" ht="15" customHeight="1">
      <c r="A30" s="21"/>
      <c r="B30" s="21"/>
      <c r="C30" s="21"/>
      <c r="D30" s="21"/>
      <c r="E30" s="21"/>
      <c r="F30" s="21"/>
      <c r="G30" s="21"/>
      <c r="H30" s="15"/>
    </row>
    <row r="31" spans="1:12" ht="15" customHeight="1">
      <c r="A31" s="21"/>
      <c r="B31" s="21"/>
      <c r="C31" s="21"/>
      <c r="D31" s="21"/>
      <c r="E31" s="21"/>
      <c r="F31" s="21"/>
      <c r="G31" s="21"/>
      <c r="H31" s="22"/>
    </row>
    <row r="32" spans="1:12" ht="15" customHeight="1">
      <c r="A32" s="3"/>
      <c r="B32" s="3"/>
    </row>
    <row r="33" spans="1:8" ht="18.75" customHeight="1">
      <c r="A33" s="3"/>
      <c r="B33" s="3"/>
    </row>
    <row r="34" spans="1:8" ht="18.75" customHeight="1"/>
    <row r="35" spans="1:8" ht="15" customHeight="1">
      <c r="A35" s="23"/>
      <c r="B35" s="23"/>
      <c r="C35" s="23"/>
      <c r="D35" s="23"/>
      <c r="E35" s="23"/>
      <c r="F35" s="23"/>
      <c r="G35" s="23"/>
      <c r="H35" s="23"/>
    </row>
    <row r="36" spans="1:8" ht="15" customHeight="1">
      <c r="A36" s="23"/>
      <c r="B36" s="23"/>
      <c r="C36" s="23"/>
      <c r="D36" s="23"/>
      <c r="E36" s="23"/>
      <c r="F36" s="23"/>
      <c r="G36" s="23"/>
      <c r="H36" s="24"/>
    </row>
    <row r="37" spans="1:8" ht="18.75" customHeight="1"/>
    <row r="38" spans="1:8" ht="18.75" customHeight="1"/>
    <row r="39" spans="1:8" ht="18.75" customHeight="1">
      <c r="A39" s="23"/>
      <c r="B39" s="25"/>
      <c r="C39" s="25"/>
      <c r="D39" s="25"/>
      <c r="E39" s="25"/>
      <c r="F39" s="25"/>
      <c r="G39" s="25"/>
    </row>
    <row r="40" spans="1:8" ht="18.75" customHeight="1">
      <c r="A40" s="23"/>
      <c r="B40" s="23"/>
      <c r="C40" s="23"/>
      <c r="D40" s="23"/>
      <c r="E40" s="23"/>
      <c r="F40" s="23"/>
      <c r="G40" s="23"/>
      <c r="H40" s="23"/>
    </row>
    <row r="41" spans="1:8" ht="15" customHeight="1">
      <c r="A41" s="20"/>
    </row>
    <row r="42" spans="1:8" ht="15" customHeight="1">
      <c r="A42" s="23"/>
      <c r="B42" s="25"/>
      <c r="C42" s="25"/>
      <c r="D42" s="25"/>
      <c r="E42" s="25"/>
      <c r="F42" s="25"/>
      <c r="G42" s="25"/>
      <c r="H42" s="25"/>
    </row>
  </sheetData>
  <sheetProtection selectLockedCells="1" selectUnlockedCells="1"/>
  <mergeCells count="8">
    <mergeCell ref="I23:L24"/>
    <mergeCell ref="E14:H14"/>
    <mergeCell ref="A23:E23"/>
    <mergeCell ref="A24:E24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0" workbookViewId="0">
      <selection activeCell="L21" sqref="L21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6" width="6" style="27" customWidth="1"/>
    <col min="7" max="7" width="6.28515625" style="27" customWidth="1"/>
    <col min="8" max="8" width="12" style="27" customWidth="1"/>
    <col min="9" max="16384" width="8.7109375" style="27"/>
  </cols>
  <sheetData>
    <row r="1" spans="1:9" ht="15" customHeight="1">
      <c r="A1" s="87" t="s">
        <v>10</v>
      </c>
      <c r="B1" s="87"/>
      <c r="C1" s="87"/>
      <c r="D1" s="87"/>
      <c r="E1" s="87"/>
      <c r="F1" s="87"/>
      <c r="G1" s="87"/>
      <c r="H1" s="87"/>
    </row>
    <row r="2" spans="1:9" ht="15" customHeight="1">
      <c r="A2" s="88" t="s">
        <v>40</v>
      </c>
      <c r="B2" s="88"/>
      <c r="C2" s="88"/>
      <c r="D2" s="88"/>
      <c r="E2" s="88"/>
      <c r="F2" s="88"/>
      <c r="G2" s="88"/>
      <c r="H2" s="88"/>
    </row>
    <row r="3" spans="1:9" ht="38.25" customHeight="1">
      <c r="A3" s="28"/>
      <c r="B3" s="91" t="s">
        <v>25</v>
      </c>
      <c r="C3" s="91"/>
      <c r="D3" s="91"/>
      <c r="E3" s="91"/>
      <c r="F3" s="91"/>
      <c r="G3" s="91"/>
      <c r="H3" s="91"/>
      <c r="I3" s="29"/>
    </row>
    <row r="4" spans="1:9" ht="20.25" customHeight="1">
      <c r="A4" s="89" t="s">
        <v>0</v>
      </c>
      <c r="B4" s="90" t="s">
        <v>11</v>
      </c>
      <c r="C4" s="90" t="s">
        <v>2</v>
      </c>
      <c r="D4" s="90" t="s">
        <v>12</v>
      </c>
      <c r="E4" s="71" t="s">
        <v>4</v>
      </c>
      <c r="F4" s="71"/>
      <c r="G4" s="71"/>
      <c r="H4" s="71"/>
    </row>
    <row r="5" spans="1:9" ht="38.25" customHeight="1">
      <c r="A5" s="89"/>
      <c r="B5" s="90"/>
      <c r="C5" s="90"/>
      <c r="D5" s="90"/>
      <c r="E5" s="30" t="s">
        <v>5</v>
      </c>
      <c r="F5" s="31" t="s">
        <v>36</v>
      </c>
      <c r="G5" s="31" t="s">
        <v>37</v>
      </c>
      <c r="H5" s="31" t="s">
        <v>6</v>
      </c>
    </row>
    <row r="6" spans="1:9" s="39" customFormat="1" ht="40.5" customHeight="1">
      <c r="A6" s="40" t="s">
        <v>20</v>
      </c>
      <c r="B6" s="37"/>
      <c r="C6" s="37">
        <v>0</v>
      </c>
      <c r="D6" s="37">
        <v>0</v>
      </c>
      <c r="E6" s="37"/>
      <c r="F6" s="37"/>
      <c r="G6" s="37"/>
      <c r="H6" s="38"/>
    </row>
    <row r="7" spans="1:9" ht="29.25" customHeight="1">
      <c r="A7" s="92" t="s">
        <v>21</v>
      </c>
      <c r="B7" s="93">
        <v>17069.560000000001</v>
      </c>
      <c r="C7" s="93">
        <v>1240.25</v>
      </c>
      <c r="D7" s="93">
        <f>B7-C7</f>
        <v>15829.310000000001</v>
      </c>
      <c r="E7" s="32" t="s">
        <v>26</v>
      </c>
      <c r="F7" s="66" t="s">
        <v>39</v>
      </c>
      <c r="G7" s="66">
        <v>1</v>
      </c>
      <c r="H7" s="47">
        <f>3161.03*2.5</f>
        <v>7902.5750000000007</v>
      </c>
    </row>
    <row r="8" spans="1:9" ht="45.75" customHeight="1">
      <c r="A8" s="92"/>
      <c r="B8" s="93"/>
      <c r="C8" s="93"/>
      <c r="D8" s="93"/>
      <c r="E8" s="46" t="s">
        <v>19</v>
      </c>
      <c r="F8" s="67" t="s">
        <v>39</v>
      </c>
      <c r="G8" s="67">
        <v>1</v>
      </c>
      <c r="H8" s="54">
        <f>4135.03*3.4%</f>
        <v>140.59102000000001</v>
      </c>
    </row>
    <row r="9" spans="1:9" ht="20.25" customHeight="1">
      <c r="A9" s="92"/>
      <c r="B9" s="93"/>
      <c r="C9" s="93"/>
      <c r="D9" s="93"/>
      <c r="E9" s="50" t="s">
        <v>24</v>
      </c>
      <c r="F9" s="68" t="s">
        <v>41</v>
      </c>
      <c r="G9" s="68">
        <v>1</v>
      </c>
      <c r="H9" s="54">
        <v>932</v>
      </c>
    </row>
    <row r="10" spans="1:9" ht="18" customHeight="1">
      <c r="A10" s="92"/>
      <c r="B10" s="93"/>
      <c r="C10" s="93"/>
      <c r="D10" s="93"/>
      <c r="E10" s="50" t="s">
        <v>27</v>
      </c>
      <c r="F10" s="68" t="s">
        <v>42</v>
      </c>
      <c r="G10" s="68">
        <v>1524</v>
      </c>
      <c r="H10" s="54">
        <v>3138.52</v>
      </c>
    </row>
    <row r="11" spans="1:9" ht="17.25" customHeight="1">
      <c r="A11" s="92"/>
      <c r="B11" s="93"/>
      <c r="C11" s="93"/>
      <c r="D11" s="93"/>
      <c r="E11" s="74" t="s">
        <v>13</v>
      </c>
      <c r="F11" s="75"/>
      <c r="G11" s="76"/>
      <c r="H11" s="65">
        <f>H7+H8+H9+H10</f>
        <v>12113.686020000001</v>
      </c>
    </row>
    <row r="12" spans="1:9" ht="40.5" customHeight="1">
      <c r="A12" s="77" t="s">
        <v>28</v>
      </c>
      <c r="B12" s="80">
        <v>17069.560000000001</v>
      </c>
      <c r="C12" s="80">
        <f>14501.05+301.96</f>
        <v>14803.009999999998</v>
      </c>
      <c r="D12" s="80">
        <f>D7+B12-C12</f>
        <v>18095.860000000004</v>
      </c>
      <c r="E12" s="58" t="s">
        <v>26</v>
      </c>
      <c r="F12" s="66" t="s">
        <v>39</v>
      </c>
      <c r="G12" s="66">
        <v>1</v>
      </c>
      <c r="H12" s="63">
        <f>3161.03*2.5</f>
        <v>7902.5750000000007</v>
      </c>
    </row>
    <row r="13" spans="1:9" ht="40.5" customHeight="1">
      <c r="A13" s="78"/>
      <c r="B13" s="81"/>
      <c r="C13" s="81"/>
      <c r="D13" s="81"/>
      <c r="E13" s="59" t="s">
        <v>19</v>
      </c>
      <c r="F13" s="67" t="s">
        <v>39</v>
      </c>
      <c r="G13" s="67">
        <v>1</v>
      </c>
      <c r="H13" s="63">
        <f>53346.56*3.4%</f>
        <v>1813.78304</v>
      </c>
    </row>
    <row r="14" spans="1:9" ht="17.25" customHeight="1">
      <c r="A14" s="78"/>
      <c r="B14" s="81"/>
      <c r="C14" s="81"/>
      <c r="D14" s="81"/>
      <c r="E14" s="60" t="s">
        <v>31</v>
      </c>
      <c r="F14" s="69" t="s">
        <v>42</v>
      </c>
      <c r="G14" s="69">
        <v>12974</v>
      </c>
      <c r="H14" s="63">
        <v>960</v>
      </c>
    </row>
    <row r="15" spans="1:9" ht="17.25" customHeight="1">
      <c r="A15" s="79"/>
      <c r="B15" s="82"/>
      <c r="C15" s="82"/>
      <c r="D15" s="82"/>
      <c r="E15" s="74" t="s">
        <v>13</v>
      </c>
      <c r="F15" s="75"/>
      <c r="G15" s="76"/>
      <c r="H15" s="65">
        <f>SUM(H12:H14)</f>
        <v>10676.358040000001</v>
      </c>
    </row>
    <row r="16" spans="1:9" ht="32.25" customHeight="1">
      <c r="A16" s="77" t="s">
        <v>32</v>
      </c>
      <c r="B16" s="80">
        <v>17069.560000000001</v>
      </c>
      <c r="C16" s="80">
        <v>13358.32</v>
      </c>
      <c r="D16" s="84">
        <f>D12+B16-C16</f>
        <v>21807.100000000006</v>
      </c>
      <c r="E16" s="58" t="s">
        <v>26</v>
      </c>
      <c r="F16" s="66" t="s">
        <v>39</v>
      </c>
      <c r="G16" s="66">
        <v>1</v>
      </c>
      <c r="H16" s="63">
        <f>3161.03*2.5</f>
        <v>7902.5750000000007</v>
      </c>
    </row>
    <row r="17" spans="1:8" ht="43.5" customHeight="1">
      <c r="A17" s="78"/>
      <c r="B17" s="81"/>
      <c r="C17" s="81"/>
      <c r="D17" s="85"/>
      <c r="E17" s="59" t="s">
        <v>19</v>
      </c>
      <c r="F17" s="67" t="s">
        <v>39</v>
      </c>
      <c r="G17" s="67">
        <v>1</v>
      </c>
      <c r="H17" s="63">
        <f>123752.9*3.4%</f>
        <v>4207.5986000000003</v>
      </c>
    </row>
    <row r="18" spans="1:8" ht="17.25" customHeight="1">
      <c r="A18" s="78"/>
      <c r="B18" s="81"/>
      <c r="C18" s="81"/>
      <c r="D18" s="85"/>
      <c r="E18" s="60" t="s">
        <v>33</v>
      </c>
      <c r="F18" s="69" t="s">
        <v>42</v>
      </c>
      <c r="G18" s="69">
        <v>80.5</v>
      </c>
      <c r="H18" s="63">
        <v>497</v>
      </c>
    </row>
    <row r="19" spans="1:8" ht="17.25" customHeight="1">
      <c r="A19" s="79"/>
      <c r="B19" s="82"/>
      <c r="C19" s="82"/>
      <c r="D19" s="86"/>
      <c r="E19" s="74" t="s">
        <v>13</v>
      </c>
      <c r="F19" s="75"/>
      <c r="G19" s="76"/>
      <c r="H19" s="65">
        <f>SUM(H16:H18)</f>
        <v>12607.173600000002</v>
      </c>
    </row>
    <row r="20" spans="1:8" ht="39" customHeight="1">
      <c r="A20" s="77" t="s">
        <v>34</v>
      </c>
      <c r="B20" s="80">
        <v>17069.560000000001</v>
      </c>
      <c r="C20" s="80">
        <v>16801.2</v>
      </c>
      <c r="D20" s="80">
        <f>D16+B20-C20</f>
        <v>22075.460000000003</v>
      </c>
      <c r="E20" s="58" t="s">
        <v>26</v>
      </c>
      <c r="F20" s="66" t="s">
        <v>39</v>
      </c>
      <c r="G20" s="66">
        <v>1</v>
      </c>
      <c r="H20" s="63">
        <f>3161.03*2.5</f>
        <v>7902.5750000000007</v>
      </c>
    </row>
    <row r="21" spans="1:8" ht="42.75" customHeight="1">
      <c r="A21" s="78"/>
      <c r="B21" s="81"/>
      <c r="C21" s="81"/>
      <c r="D21" s="81"/>
      <c r="E21" s="59" t="s">
        <v>19</v>
      </c>
      <c r="F21" s="67" t="s">
        <v>39</v>
      </c>
      <c r="G21" s="67">
        <v>1</v>
      </c>
      <c r="H21" s="63">
        <f>161511.65*3.4%</f>
        <v>5491.3960999999999</v>
      </c>
    </row>
    <row r="22" spans="1:8" ht="17.25" customHeight="1">
      <c r="A22" s="78"/>
      <c r="B22" s="81"/>
      <c r="C22" s="81"/>
      <c r="D22" s="81"/>
      <c r="E22" s="60"/>
      <c r="F22" s="64"/>
      <c r="G22" s="64"/>
      <c r="H22" s="62"/>
    </row>
    <row r="23" spans="1:8" ht="17.25" customHeight="1">
      <c r="A23" s="79"/>
      <c r="B23" s="82"/>
      <c r="C23" s="82"/>
      <c r="D23" s="82"/>
      <c r="E23" s="74" t="s">
        <v>13</v>
      </c>
      <c r="F23" s="75"/>
      <c r="G23" s="76"/>
      <c r="H23" s="65">
        <f>SUM(H20:H22)</f>
        <v>13393.971100000001</v>
      </c>
    </row>
    <row r="24" spans="1:8" ht="15" customHeight="1">
      <c r="A24" s="48"/>
      <c r="B24" s="49">
        <f>B7+B12+B16+B20</f>
        <v>68278.240000000005</v>
      </c>
      <c r="C24" s="49">
        <f>C7+C12+C16+C20</f>
        <v>46202.78</v>
      </c>
      <c r="D24" s="51">
        <f>B24-C24</f>
        <v>22075.460000000006</v>
      </c>
      <c r="E24" s="61" t="s">
        <v>14</v>
      </c>
      <c r="F24" s="53"/>
      <c r="G24" s="53"/>
      <c r="H24" s="52">
        <f>H11+H15+H19+H23</f>
        <v>48791.188760000005</v>
      </c>
    </row>
    <row r="25" spans="1:8" ht="15" customHeight="1">
      <c r="A25" s="28"/>
      <c r="B25" s="2"/>
      <c r="C25" s="3"/>
      <c r="D25" s="3"/>
      <c r="E25" s="3"/>
      <c r="F25" s="3"/>
      <c r="G25" s="3"/>
      <c r="H25" s="3"/>
    </row>
    <row r="26" spans="1:8" ht="22.5" customHeight="1">
      <c r="A26" s="72" t="s">
        <v>15</v>
      </c>
      <c r="B26" s="72"/>
      <c r="C26" s="72"/>
      <c r="D26" s="72"/>
      <c r="E26" s="72"/>
      <c r="F26" s="56"/>
      <c r="G26" s="56"/>
      <c r="H26" s="55">
        <f>C24-H24</f>
        <v>-2588.4087600000057</v>
      </c>
    </row>
    <row r="27" spans="1:8" ht="15" customHeight="1">
      <c r="A27" s="72" t="s">
        <v>16</v>
      </c>
      <c r="B27" s="72"/>
      <c r="C27" s="72"/>
      <c r="D27" s="72"/>
      <c r="E27" s="72"/>
      <c r="F27" s="56"/>
      <c r="G27" s="56"/>
      <c r="H27" s="41">
        <f>D24</f>
        <v>22075.460000000006</v>
      </c>
    </row>
    <row r="28" spans="1:8" ht="15" customHeight="1" thickBot="1">
      <c r="A28" s="33"/>
      <c r="B28" s="34"/>
      <c r="C28" s="35"/>
      <c r="D28" s="35"/>
      <c r="E28" s="35"/>
      <c r="F28" s="35"/>
      <c r="G28" s="35"/>
      <c r="H28" s="35"/>
    </row>
    <row r="29" spans="1:8" ht="15" customHeight="1" thickTop="1">
      <c r="A29" s="28"/>
      <c r="B29" s="2"/>
      <c r="C29" s="3"/>
      <c r="D29" s="3"/>
      <c r="E29" s="3"/>
      <c r="F29" s="3"/>
      <c r="G29" s="3"/>
      <c r="H29" s="3"/>
    </row>
    <row r="30" spans="1:8" ht="15" customHeight="1">
      <c r="A30" s="83" t="s">
        <v>17</v>
      </c>
      <c r="B30" s="83"/>
      <c r="C30" s="83"/>
      <c r="D30" s="83"/>
      <c r="E30" s="83"/>
      <c r="F30" s="83"/>
      <c r="G30" s="83"/>
      <c r="H30" s="83"/>
    </row>
    <row r="31" spans="1:8" ht="15" customHeight="1">
      <c r="A31" s="83" t="s">
        <v>18</v>
      </c>
      <c r="B31" s="83"/>
      <c r="C31" s="83"/>
      <c r="D31" s="83"/>
      <c r="E31" s="83"/>
      <c r="F31" s="57"/>
      <c r="G31" s="57"/>
      <c r="H31" s="42">
        <f>D24+Ремонт!D21</f>
        <v>41373.750000000007</v>
      </c>
    </row>
    <row r="32" spans="1:8" ht="15" customHeight="1">
      <c r="A32" s="28"/>
      <c r="B32" s="2"/>
      <c r="C32" s="3"/>
      <c r="D32" s="3"/>
      <c r="E32" s="3"/>
      <c r="F32" s="3"/>
      <c r="G32" s="3"/>
      <c r="H32" s="3"/>
    </row>
    <row r="33" spans="1:8" ht="15" customHeight="1">
      <c r="A33" s="20"/>
      <c r="B33" s="2"/>
      <c r="C33" s="3"/>
      <c r="D33" s="3"/>
      <c r="E33" s="3"/>
      <c r="F33" s="3"/>
      <c r="G33" s="3"/>
      <c r="H33" s="3"/>
    </row>
  </sheetData>
  <sheetProtection selectLockedCells="1" selectUnlockedCells="1"/>
  <mergeCells count="32">
    <mergeCell ref="A31:E31"/>
    <mergeCell ref="A1:H1"/>
    <mergeCell ref="A2:H2"/>
    <mergeCell ref="A4:A5"/>
    <mergeCell ref="B4:B5"/>
    <mergeCell ref="C4:C5"/>
    <mergeCell ref="D4:D5"/>
    <mergeCell ref="E4:H4"/>
    <mergeCell ref="B3:H3"/>
    <mergeCell ref="A7:A11"/>
    <mergeCell ref="B7:B11"/>
    <mergeCell ref="C7:C11"/>
    <mergeCell ref="D7:D11"/>
    <mergeCell ref="A27:E27"/>
    <mergeCell ref="A26:E26"/>
    <mergeCell ref="A16:A19"/>
    <mergeCell ref="A30:H30"/>
    <mergeCell ref="B16:B19"/>
    <mergeCell ref="C16:C19"/>
    <mergeCell ref="D16:D19"/>
    <mergeCell ref="A20:A23"/>
    <mergeCell ref="B20:B23"/>
    <mergeCell ref="C20:C23"/>
    <mergeCell ref="D20:D23"/>
    <mergeCell ref="E11:G11"/>
    <mergeCell ref="E15:G15"/>
    <mergeCell ref="E19:G19"/>
    <mergeCell ref="E23:G23"/>
    <mergeCell ref="A12:A15"/>
    <mergeCell ref="B12:B15"/>
    <mergeCell ref="C12:C15"/>
    <mergeCell ref="D12:D15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2017-12-16T07:20:44Z</cp:lastPrinted>
  <dcterms:created xsi:type="dcterms:W3CDTF">2017-10-17T10:39:12Z</dcterms:created>
  <dcterms:modified xsi:type="dcterms:W3CDTF">2018-02-12T08:18:38Z</dcterms:modified>
</cp:coreProperties>
</file>